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05" activeTab="0"/>
  </bookViews>
  <sheets>
    <sheet name="後期高齢予算(当初）" sheetId="1" r:id="rId1"/>
  </sheets>
  <definedNames>
    <definedName name="_xlfn.IFERROR" hidden="1">#NAME?</definedName>
    <definedName name="_xlnm.Print_Area" localSheetId="0">'後期高齢予算(当初）'!$A$1:$Q$48</definedName>
  </definedNames>
  <calcPr fullCalcOnLoad="1" fullPrecision="0"/>
</workbook>
</file>

<file path=xl/sharedStrings.xml><?xml version="1.0" encoding="utf-8"?>
<sst xmlns="http://schemas.openxmlformats.org/spreadsheetml/2006/main" count="61" uniqueCount="52">
  <si>
    <t>科目</t>
  </si>
  <si>
    <t>注）</t>
  </si>
  <si>
    <t>後期高齢者医療保険料</t>
  </si>
  <si>
    <t>使用料及び手数料</t>
  </si>
  <si>
    <t>手数料</t>
  </si>
  <si>
    <t>広域連合支出金</t>
  </si>
  <si>
    <t>総務費</t>
  </si>
  <si>
    <t>総務管理費</t>
  </si>
  <si>
    <t>徴収費</t>
  </si>
  <si>
    <t>分担金及び負担金</t>
  </si>
  <si>
    <t>広域連合負担金</t>
  </si>
  <si>
    <t>保健事業費</t>
  </si>
  <si>
    <t>葬祭費</t>
  </si>
  <si>
    <t>広域連合負担金</t>
  </si>
  <si>
    <t>繰越金</t>
  </si>
  <si>
    <t>諸支出金</t>
  </si>
  <si>
    <t>償還金及び還付加算金</t>
  </si>
  <si>
    <t>繰入金</t>
  </si>
  <si>
    <t>諸収入</t>
  </si>
  <si>
    <t>構成比</t>
  </si>
  <si>
    <t>当初予算額</t>
  </si>
  <si>
    <t>特定財源</t>
  </si>
  <si>
    <t>一般財源</t>
  </si>
  <si>
    <t xml:space="preserve"> ‰</t>
  </si>
  <si>
    <t>保健事業費</t>
  </si>
  <si>
    <t>保険給付費</t>
  </si>
  <si>
    <t>予備費</t>
  </si>
  <si>
    <t>受託事業収入</t>
  </si>
  <si>
    <t>雑入</t>
  </si>
  <si>
    <t>後 期 高 齢 者 医 療 特 別 会 計</t>
  </si>
  <si>
    <t>歳　　　　　入</t>
  </si>
  <si>
    <t>科目</t>
  </si>
  <si>
    <t>構成比</t>
  </si>
  <si>
    <t>前年度当初予算額</t>
  </si>
  <si>
    <t>対前年度増・減</t>
  </si>
  <si>
    <t>（Δ）</t>
  </si>
  <si>
    <t>‰</t>
  </si>
  <si>
    <t>総額</t>
  </si>
  <si>
    <t>総額</t>
  </si>
  <si>
    <t>構成比については四捨五入処理の関係上、全体とその内訳の合計が一致しない場合がある。</t>
  </si>
  <si>
    <t>資料：企画部財政課</t>
  </si>
  <si>
    <t>歳  　　  　出</t>
  </si>
  <si>
    <t>（単位 　千円）</t>
  </si>
  <si>
    <t>（単位　千円）</t>
  </si>
  <si>
    <t>予算額</t>
  </si>
  <si>
    <t>対前年度</t>
  </si>
  <si>
    <t>本年度の財源</t>
  </si>
  <si>
    <t>前 年 度</t>
  </si>
  <si>
    <t xml:space="preserve">  増・減（Δ）</t>
  </si>
  <si>
    <t>広域連合補助金</t>
  </si>
  <si>
    <r>
      <t>（ 令 和 元</t>
    </r>
    <r>
      <rPr>
        <sz val="10.5"/>
        <color indexed="8"/>
        <rFont val="Century"/>
        <family val="1"/>
      </rPr>
      <t xml:space="preserve"> [2019] </t>
    </r>
    <r>
      <rPr>
        <sz val="10.5"/>
        <color indexed="8"/>
        <rFont val="ＭＳ Ｐ明朝"/>
        <family val="1"/>
      </rPr>
      <t>年 度 ）</t>
    </r>
  </si>
  <si>
    <t>特別会計歳入歳出予算額（当初）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</si>
</sst>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\ 000"/>
    <numFmt numFmtId="178" formatCode="0\ 0.0"/>
    <numFmt numFmtId="179" formatCode="0.0\ 0"/>
    <numFmt numFmtId="180" formatCode="0_ "/>
    <numFmt numFmtId="181" formatCode="0.0\ 0000\ 0000"/>
    <numFmt numFmtId="182" formatCode="0.0"/>
    <numFmt numFmtId="183" formatCode="#,##0.0_ "/>
    <numFmt numFmtId="184" formatCode="#,##0;&quot;Δ&quot;#,##0;&quot;―&quot;"/>
    <numFmt numFmtId="185" formatCode="#,##0.0;&quot;Δ&quot;#,##0.0;&quot;―&quot;"/>
    <numFmt numFmtId="186" formatCode="#,##0.0;[Red]\-#,##0.0"/>
    <numFmt numFmtId="187" formatCode="#,##0.0_ ;[Red]\-#,##0.0\ "/>
    <numFmt numFmtId="188" formatCode="#,##0.0_);[Red]\(#,##0.0\)"/>
    <numFmt numFmtId="189" formatCode="0.0_);[Red]\(0.0\)"/>
    <numFmt numFmtId="190" formatCode="#,##0;&quot;Δ &quot;#,##0;&quot;―&quot;"/>
    <numFmt numFmtId="191" formatCode="0.0_ "/>
    <numFmt numFmtId="192" formatCode="_ * #,##0.0_ ;_ * \-#,##0.0_ ;_ * &quot;-&quot;?_ ;_ @_ "/>
    <numFmt numFmtId="193" formatCode="0.0_ ;[Red]\-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68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0.5"/>
      <color indexed="8"/>
      <name val="ＭＳ Ｐ明朝"/>
      <family val="1"/>
    </font>
    <font>
      <sz val="10.5"/>
      <color indexed="8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Century"/>
      <family val="1"/>
    </font>
    <font>
      <sz val="10.5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明朝体"/>
      <family val="3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0"/>
      <color indexed="8"/>
      <name val="ＭＳ Ｐゴシック"/>
      <family val="3"/>
    </font>
    <font>
      <b/>
      <sz val="10"/>
      <color indexed="8"/>
      <name val="Century Gothic"/>
      <family val="2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.5"/>
      <color theme="1"/>
      <name val="ＭＳ Ｐゴシック"/>
      <family val="3"/>
    </font>
    <font>
      <sz val="10.5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.5"/>
      <color theme="1"/>
      <name val="明朝体"/>
      <family val="3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"/>
      <family val="1"/>
    </font>
    <font>
      <sz val="8"/>
      <color theme="1"/>
      <name val="ＭＳ Ｐ明朝"/>
      <family val="1"/>
    </font>
    <font>
      <b/>
      <sz val="10"/>
      <color theme="1"/>
      <name val="ＭＳ Ｐゴシック"/>
      <family val="3"/>
    </font>
    <font>
      <b/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4" fillId="0" borderId="10" xfId="0" applyNumberFormat="1" applyFont="1" applyFill="1" applyBorder="1" applyAlignment="1">
      <alignment vertical="center"/>
    </xf>
    <xf numFmtId="0" fontId="55" fillId="0" borderId="0" xfId="0" applyNumberFormat="1" applyFont="1" applyFill="1" applyAlignment="1">
      <alignment vertical="center"/>
    </xf>
    <xf numFmtId="0" fontId="56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NumberFormat="1" applyFont="1" applyFill="1" applyAlignment="1">
      <alignment vertical="center"/>
    </xf>
    <xf numFmtId="0" fontId="58" fillId="0" borderId="0" xfId="0" applyNumberFormat="1" applyFont="1" applyFill="1" applyAlignment="1">
      <alignment vertical="center"/>
    </xf>
    <xf numFmtId="0" fontId="59" fillId="0" borderId="0" xfId="0" applyNumberFormat="1" applyFont="1" applyFill="1" applyAlignment="1">
      <alignment vertical="center"/>
    </xf>
    <xf numFmtId="0" fontId="60" fillId="0" borderId="0" xfId="0" applyNumberFormat="1" applyFont="1" applyFill="1" applyAlignment="1">
      <alignment vertical="center"/>
    </xf>
    <xf numFmtId="0" fontId="54" fillId="0" borderId="11" xfId="0" applyNumberFormat="1" applyFont="1" applyFill="1" applyBorder="1" applyAlignment="1">
      <alignment vertical="center"/>
    </xf>
    <xf numFmtId="0" fontId="54" fillId="0" borderId="12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horizontal="distributed" vertical="center"/>
    </xf>
    <xf numFmtId="0" fontId="56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NumberFormat="1" applyFont="1" applyFill="1" applyBorder="1" applyAlignment="1">
      <alignment horizontal="right" vertical="center"/>
    </xf>
    <xf numFmtId="0" fontId="54" fillId="0" borderId="0" xfId="0" applyNumberFormat="1" applyFont="1" applyFill="1" applyBorder="1" applyAlignment="1">
      <alignment vertical="center"/>
    </xf>
    <xf numFmtId="0" fontId="62" fillId="0" borderId="10" xfId="0" applyNumberFormat="1" applyFont="1" applyFill="1" applyBorder="1" applyAlignment="1">
      <alignment vertical="center"/>
    </xf>
    <xf numFmtId="182" fontId="63" fillId="0" borderId="0" xfId="0" applyNumberFormat="1" applyFont="1" applyFill="1" applyBorder="1" applyAlignment="1">
      <alignment horizontal="right" vertical="center"/>
    </xf>
    <xf numFmtId="184" fontId="56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horizontal="distributed" vertical="center"/>
    </xf>
    <xf numFmtId="182" fontId="64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horizontal="center" vertical="center"/>
    </xf>
    <xf numFmtId="184" fontId="64" fillId="0" borderId="0" xfId="0" applyNumberFormat="1" applyFont="1" applyFill="1" applyBorder="1" applyAlignment="1" applyProtection="1">
      <alignment horizontal="right" vertical="center"/>
      <protection locked="0"/>
    </xf>
    <xf numFmtId="0" fontId="5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13" xfId="0" applyNumberFormat="1" applyFont="1" applyFill="1" applyBorder="1" applyAlignment="1">
      <alignment horizontal="distributed"/>
    </xf>
    <xf numFmtId="0" fontId="54" fillId="0" borderId="14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distributed" vertical="center"/>
    </xf>
    <xf numFmtId="184" fontId="63" fillId="0" borderId="0" xfId="0" applyNumberFormat="1" applyFont="1" applyFill="1" applyBorder="1" applyAlignment="1">
      <alignment vertical="center"/>
    </xf>
    <xf numFmtId="184" fontId="5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184" fontId="64" fillId="0" borderId="0" xfId="0" applyNumberFormat="1" applyFont="1" applyFill="1" applyBorder="1" applyAlignment="1">
      <alignment vertical="center"/>
    </xf>
    <xf numFmtId="184" fontId="64" fillId="0" borderId="0" xfId="0" applyNumberFormat="1" applyFont="1" applyFill="1" applyBorder="1" applyAlignment="1" applyProtection="1">
      <alignment vertical="center"/>
      <protection locked="0"/>
    </xf>
    <xf numFmtId="184" fontId="64" fillId="0" borderId="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>
      <alignment vertical="top"/>
    </xf>
    <xf numFmtId="0" fontId="56" fillId="0" borderId="0" xfId="0" applyNumberFormat="1" applyFont="1" applyFill="1" applyBorder="1" applyAlignment="1">
      <alignment vertical="center"/>
    </xf>
    <xf numFmtId="0" fontId="56" fillId="0" borderId="0" xfId="0" applyNumberFormat="1" applyFont="1" applyFill="1" applyAlignment="1">
      <alignment horizontal="center" vertical="center"/>
    </xf>
    <xf numFmtId="184" fontId="56" fillId="0" borderId="0" xfId="0" applyNumberFormat="1" applyFont="1" applyFill="1" applyAlignment="1">
      <alignment horizontal="right" vertical="center"/>
    </xf>
    <xf numFmtId="0" fontId="65" fillId="0" borderId="0" xfId="0" applyNumberFormat="1" applyFont="1" applyFill="1" applyAlignment="1">
      <alignment horizontal="distributed" vertical="center"/>
    </xf>
    <xf numFmtId="184" fontId="64" fillId="0" borderId="15" xfId="0" applyNumberFormat="1" applyFont="1" applyFill="1" applyBorder="1" applyAlignment="1" applyProtection="1">
      <alignment horizontal="right" vertical="center"/>
      <protection locked="0"/>
    </xf>
    <xf numFmtId="184" fontId="64" fillId="0" borderId="0" xfId="0" applyNumberFormat="1" applyFont="1" applyFill="1" applyBorder="1" applyAlignment="1" applyProtection="1">
      <alignment horizontal="right" vertical="center"/>
      <protection locked="0"/>
    </xf>
    <xf numFmtId="190" fontId="64" fillId="0" borderId="0" xfId="0" applyNumberFormat="1" applyFont="1" applyFill="1" applyBorder="1" applyAlignment="1">
      <alignment horizontal="right" vertical="center"/>
    </xf>
    <xf numFmtId="184" fontId="64" fillId="0" borderId="0" xfId="0" applyNumberFormat="1" applyFont="1" applyFill="1" applyBorder="1" applyAlignment="1">
      <alignment horizontal="right" vertical="center"/>
    </xf>
    <xf numFmtId="0" fontId="56" fillId="0" borderId="0" xfId="0" applyNumberFormat="1" applyFont="1" applyFill="1" applyAlignment="1">
      <alignment horizontal="center" vertical="center"/>
    </xf>
    <xf numFmtId="184" fontId="64" fillId="0" borderId="15" xfId="0" applyNumberFormat="1" applyFont="1" applyFill="1" applyBorder="1" applyAlignment="1">
      <alignment horizontal="right" vertical="center"/>
    </xf>
    <xf numFmtId="184" fontId="63" fillId="0" borderId="0" xfId="0" applyNumberFormat="1" applyFont="1" applyFill="1" applyBorder="1" applyAlignment="1">
      <alignment horizontal="right" vertical="center"/>
    </xf>
    <xf numFmtId="0" fontId="54" fillId="0" borderId="0" xfId="0" applyNumberFormat="1" applyFont="1" applyFill="1" applyAlignment="1">
      <alignment horizontal="distributed" vertical="center"/>
    </xf>
    <xf numFmtId="182" fontId="64" fillId="0" borderId="0" xfId="0" applyNumberFormat="1" applyFont="1" applyFill="1" applyBorder="1" applyAlignment="1">
      <alignment horizontal="right" vertical="center"/>
    </xf>
    <xf numFmtId="0" fontId="56" fillId="0" borderId="0" xfId="0" applyNumberFormat="1" applyFont="1" applyFill="1" applyBorder="1" applyAlignment="1">
      <alignment horizontal="left" vertical="top" wrapText="1"/>
    </xf>
    <xf numFmtId="184" fontId="63" fillId="0" borderId="15" xfId="0" applyNumberFormat="1" applyFont="1" applyFill="1" applyBorder="1" applyAlignment="1">
      <alignment horizontal="right" vertical="center"/>
    </xf>
    <xf numFmtId="190" fontId="63" fillId="0" borderId="0" xfId="0" applyNumberFormat="1" applyFont="1" applyFill="1" applyBorder="1" applyAlignment="1">
      <alignment horizontal="right" vertical="center"/>
    </xf>
    <xf numFmtId="0" fontId="66" fillId="0" borderId="0" xfId="0" applyNumberFormat="1" applyFont="1" applyFill="1" applyBorder="1" applyAlignment="1">
      <alignment horizontal="distributed" vertical="center"/>
    </xf>
    <xf numFmtId="0" fontId="67" fillId="0" borderId="0" xfId="0" applyNumberFormat="1" applyFont="1" applyFill="1" applyBorder="1" applyAlignment="1">
      <alignment horizontal="distributed" vertical="center"/>
    </xf>
    <xf numFmtId="0" fontId="54" fillId="0" borderId="16" xfId="0" applyNumberFormat="1" applyFont="1" applyFill="1" applyBorder="1" applyAlignment="1">
      <alignment horizontal="right"/>
    </xf>
    <xf numFmtId="0" fontId="54" fillId="0" borderId="17" xfId="0" applyNumberFormat="1" applyFont="1" applyFill="1" applyBorder="1" applyAlignment="1">
      <alignment horizontal="distributed" vertical="center"/>
    </xf>
    <xf numFmtId="0" fontId="61" fillId="0" borderId="17" xfId="0" applyFont="1" applyFill="1" applyBorder="1" applyAlignment="1">
      <alignment horizontal="distributed" vertical="center"/>
    </xf>
    <xf numFmtId="0" fontId="61" fillId="0" borderId="18" xfId="0" applyFont="1" applyFill="1" applyBorder="1" applyAlignment="1">
      <alignment horizontal="distributed" vertical="center"/>
    </xf>
    <xf numFmtId="0" fontId="54" fillId="0" borderId="19" xfId="0" applyNumberFormat="1" applyFont="1" applyFill="1" applyBorder="1" applyAlignment="1">
      <alignment horizontal="distributed" vertical="center"/>
    </xf>
    <xf numFmtId="0" fontId="54" fillId="0" borderId="11" xfId="0" applyNumberFormat="1" applyFont="1" applyFill="1" applyBorder="1" applyAlignment="1">
      <alignment horizontal="distributed" vertical="center"/>
    </xf>
    <xf numFmtId="0" fontId="54" fillId="0" borderId="20" xfId="0" applyNumberFormat="1" applyFont="1" applyFill="1" applyBorder="1" applyAlignment="1">
      <alignment horizontal="distributed" vertical="center"/>
    </xf>
    <xf numFmtId="0" fontId="54" fillId="0" borderId="12" xfId="0" applyNumberFormat="1" applyFont="1" applyFill="1" applyBorder="1" applyAlignment="1">
      <alignment horizontal="distributed" vertical="center"/>
    </xf>
    <xf numFmtId="0" fontId="54" fillId="0" borderId="13" xfId="0" applyNumberFormat="1" applyFont="1" applyFill="1" applyBorder="1" applyAlignment="1">
      <alignment horizontal="distributed" vertical="center"/>
    </xf>
    <xf numFmtId="0" fontId="54" fillId="0" borderId="14" xfId="0" applyNumberFormat="1" applyFont="1" applyFill="1" applyBorder="1" applyAlignment="1">
      <alignment horizontal="distributed" vertical="center"/>
    </xf>
    <xf numFmtId="0" fontId="54" fillId="0" borderId="19" xfId="0" applyNumberFormat="1" applyFont="1" applyFill="1" applyBorder="1" applyAlignment="1">
      <alignment horizontal="distributed"/>
    </xf>
    <xf numFmtId="0" fontId="54" fillId="0" borderId="11" xfId="0" applyNumberFormat="1" applyFont="1" applyFill="1" applyBorder="1" applyAlignment="1">
      <alignment horizontal="distributed"/>
    </xf>
    <xf numFmtId="0" fontId="54" fillId="0" borderId="21" xfId="0" applyNumberFormat="1" applyFont="1" applyFill="1" applyBorder="1" applyAlignment="1">
      <alignment horizontal="distributed"/>
    </xf>
    <xf numFmtId="0" fontId="54" fillId="0" borderId="22" xfId="0" applyNumberFormat="1" applyFont="1" applyFill="1" applyBorder="1" applyAlignment="1">
      <alignment horizontal="distributed"/>
    </xf>
    <xf numFmtId="0" fontId="54" fillId="0" borderId="14" xfId="0" applyNumberFormat="1" applyFont="1" applyFill="1" applyBorder="1" applyAlignment="1">
      <alignment horizontal="left" vertical="center"/>
    </xf>
    <xf numFmtId="0" fontId="54" fillId="0" borderId="23" xfId="0" applyNumberFormat="1" applyFont="1" applyFill="1" applyBorder="1" applyAlignment="1">
      <alignment horizontal="center" vertical="center"/>
    </xf>
    <xf numFmtId="182" fontId="63" fillId="0" borderId="0" xfId="0" applyNumberFormat="1" applyFont="1" applyFill="1" applyBorder="1" applyAlignment="1">
      <alignment horizontal="right" vertical="center"/>
    </xf>
    <xf numFmtId="0" fontId="54" fillId="0" borderId="19" xfId="0" applyNumberFormat="1" applyFont="1" applyFill="1" applyBorder="1" applyAlignment="1">
      <alignment horizontal="center"/>
    </xf>
    <xf numFmtId="0" fontId="54" fillId="0" borderId="17" xfId="0" applyNumberFormat="1" applyFont="1" applyFill="1" applyBorder="1" applyAlignment="1">
      <alignment horizontal="center"/>
    </xf>
    <xf numFmtId="0" fontId="54" fillId="0" borderId="18" xfId="0" applyNumberFormat="1" applyFont="1" applyFill="1" applyBorder="1" applyAlignment="1">
      <alignment horizontal="right" vertical="center"/>
    </xf>
    <xf numFmtId="0" fontId="55" fillId="0" borderId="0" xfId="0" applyNumberFormat="1" applyFont="1" applyFill="1" applyAlignment="1">
      <alignment horizontal="left" vertical="center"/>
    </xf>
    <xf numFmtId="0" fontId="57" fillId="0" borderId="0" xfId="0" applyNumberFormat="1" applyFont="1" applyFill="1" applyBorder="1" applyAlignment="1">
      <alignment horizontal="distributed" vertical="center"/>
    </xf>
    <xf numFmtId="0" fontId="58" fillId="0" borderId="0" xfId="0" applyNumberFormat="1" applyFont="1" applyFill="1" applyAlignment="1">
      <alignment horizontal="center" vertical="center"/>
    </xf>
    <xf numFmtId="0" fontId="56" fillId="0" borderId="0" xfId="0" applyNumberFormat="1" applyFont="1" applyFill="1" applyBorder="1" applyAlignment="1">
      <alignment horizontal="center"/>
    </xf>
    <xf numFmtId="0" fontId="66" fillId="0" borderId="0" xfId="0" applyNumberFormat="1" applyFont="1" applyFill="1" applyAlignment="1">
      <alignment horizontal="distributed" vertical="center"/>
    </xf>
    <xf numFmtId="0" fontId="67" fillId="0" borderId="0" xfId="0" applyNumberFormat="1" applyFont="1" applyFill="1" applyAlignment="1">
      <alignment horizontal="distributed" vertical="center"/>
    </xf>
    <xf numFmtId="0" fontId="54" fillId="0" borderId="16" xfId="0" applyFont="1" applyFill="1" applyBorder="1" applyAlignment="1">
      <alignment horizontal="right"/>
    </xf>
    <xf numFmtId="0" fontId="54" fillId="0" borderId="13" xfId="0" applyNumberFormat="1" applyFont="1" applyFill="1" applyBorder="1" applyAlignment="1">
      <alignment horizontal="center" vertical="center"/>
    </xf>
    <xf numFmtId="0" fontId="54" fillId="0" borderId="14" xfId="0" applyNumberFormat="1" applyFont="1" applyFill="1" applyBorder="1" applyAlignment="1">
      <alignment horizontal="center" vertical="center"/>
    </xf>
    <xf numFmtId="190" fontId="56" fillId="0" borderId="0" xfId="0" applyNumberFormat="1" applyFont="1" applyFill="1" applyAlignment="1">
      <alignment horizontal="right" vertical="center"/>
    </xf>
    <xf numFmtId="0" fontId="56" fillId="0" borderId="0" xfId="0" applyNumberFormat="1" applyFont="1" applyFill="1" applyAlignment="1">
      <alignment horizontal="right" vertical="center"/>
    </xf>
    <xf numFmtId="184" fontId="56" fillId="0" borderId="0" xfId="0" applyNumberFormat="1" applyFont="1" applyFill="1" applyAlignment="1">
      <alignment horizontal="right" vertical="center"/>
    </xf>
    <xf numFmtId="0" fontId="54" fillId="0" borderId="0" xfId="0" applyNumberFormat="1" applyFont="1" applyFill="1" applyAlignment="1">
      <alignment horizontal="distributed" vertical="center" wrapText="1"/>
    </xf>
    <xf numFmtId="0" fontId="54" fillId="0" borderId="16" xfId="0" applyNumberFormat="1" applyFont="1" applyFill="1" applyBorder="1" applyAlignment="1">
      <alignment vertical="center"/>
    </xf>
    <xf numFmtId="184" fontId="64" fillId="0" borderId="16" xfId="0" applyNumberFormat="1" applyFont="1" applyFill="1" applyBorder="1" applyAlignment="1">
      <alignment horizontal="right" vertical="center"/>
    </xf>
    <xf numFmtId="0" fontId="54" fillId="0" borderId="16" xfId="0" applyFont="1" applyFill="1" applyBorder="1" applyAlignment="1">
      <alignment vertical="center"/>
    </xf>
    <xf numFmtId="0" fontId="54" fillId="0" borderId="24" xfId="0" applyNumberFormat="1" applyFont="1" applyFill="1" applyBorder="1" applyAlignment="1">
      <alignment vertical="center"/>
    </xf>
    <xf numFmtId="0" fontId="56" fillId="0" borderId="25" xfId="0" applyFont="1" applyFill="1" applyBorder="1" applyAlignment="1">
      <alignment vertical="center"/>
    </xf>
    <xf numFmtId="0" fontId="56" fillId="0" borderId="26" xfId="0" applyFont="1" applyFill="1" applyBorder="1" applyAlignment="1">
      <alignment vertical="center"/>
    </xf>
    <xf numFmtId="0" fontId="56" fillId="0" borderId="27" xfId="0" applyFont="1" applyFill="1" applyBorder="1" applyAlignment="1">
      <alignment vertical="center"/>
    </xf>
    <xf numFmtId="0" fontId="54" fillId="0" borderId="28" xfId="0" applyNumberFormat="1" applyFont="1" applyFill="1" applyBorder="1" applyAlignment="1">
      <alignment vertical="center"/>
    </xf>
    <xf numFmtId="190" fontId="63" fillId="0" borderId="29" xfId="0" applyNumberFormat="1" applyFont="1" applyFill="1" applyBorder="1" applyAlignment="1">
      <alignment horizontal="right" vertical="center"/>
    </xf>
    <xf numFmtId="190" fontId="64" fillId="0" borderId="29" xfId="0" applyNumberFormat="1" applyFont="1" applyFill="1" applyBorder="1" applyAlignment="1">
      <alignment horizontal="right" vertical="center"/>
    </xf>
    <xf numFmtId="0" fontId="54" fillId="0" borderId="29" xfId="0" applyNumberFormat="1" applyFont="1" applyFill="1" applyBorder="1" applyAlignment="1">
      <alignment vertical="center"/>
    </xf>
    <xf numFmtId="0" fontId="54" fillId="0" borderId="30" xfId="0" applyNumberFormat="1" applyFont="1" applyFill="1" applyBorder="1" applyAlignment="1">
      <alignment horizontal="center"/>
    </xf>
    <xf numFmtId="0" fontId="54" fillId="0" borderId="31" xfId="0" applyNumberFormat="1" applyFont="1" applyFill="1" applyBorder="1" applyAlignment="1">
      <alignment horizontal="right" vertical="center"/>
    </xf>
    <xf numFmtId="0" fontId="54" fillId="0" borderId="32" xfId="0" applyNumberFormat="1" applyFont="1" applyFill="1" applyBorder="1" applyAlignment="1">
      <alignment horizontal="center" vertical="center"/>
    </xf>
    <xf numFmtId="184" fontId="63" fillId="0" borderId="29" xfId="0" applyNumberFormat="1" applyFont="1" applyFill="1" applyBorder="1" applyAlignment="1">
      <alignment horizontal="right" vertical="center"/>
    </xf>
    <xf numFmtId="184" fontId="64" fillId="0" borderId="29" xfId="0" applyNumberFormat="1" applyFont="1" applyFill="1" applyBorder="1" applyAlignment="1">
      <alignment horizontal="right" vertical="center"/>
    </xf>
    <xf numFmtId="184" fontId="64" fillId="0" borderId="29" xfId="0" applyNumberFormat="1" applyFont="1" applyFill="1" applyBorder="1" applyAlignment="1" applyProtection="1">
      <alignment horizontal="right" vertical="center"/>
      <protection locked="0"/>
    </xf>
    <xf numFmtId="0" fontId="54" fillId="0" borderId="33" xfId="0" applyNumberFormat="1" applyFont="1" applyFill="1" applyBorder="1" applyAlignment="1">
      <alignment horizontal="distributed"/>
    </xf>
    <xf numFmtId="0" fontId="54" fillId="0" borderId="25" xfId="0" applyFont="1" applyFill="1" applyBorder="1" applyAlignment="1">
      <alignment vertical="center"/>
    </xf>
    <xf numFmtId="0" fontId="54" fillId="0" borderId="26" xfId="0" applyFont="1" applyFill="1" applyBorder="1" applyAlignment="1">
      <alignment vertical="center"/>
    </xf>
    <xf numFmtId="0" fontId="54" fillId="0" borderId="27" xfId="0" applyFont="1" applyFill="1" applyBorder="1" applyAlignment="1">
      <alignment vertical="center"/>
    </xf>
    <xf numFmtId="0" fontId="54" fillId="0" borderId="34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</xdr:row>
      <xdr:rowOff>0</xdr:rowOff>
    </xdr:from>
    <xdr:to>
      <xdr:col>12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209800" y="504825"/>
          <a:ext cx="34099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SheetLayoutView="100" zoomScalePageLayoutView="0" workbookViewId="0" topLeftCell="A1">
      <selection activeCell="D50" sqref="D50:Q51"/>
    </sheetView>
  </sheetViews>
  <sheetFormatPr defaultColWidth="9.875" defaultRowHeight="12.75"/>
  <cols>
    <col min="1" max="3" width="1.75390625" style="4" customWidth="1"/>
    <col min="4" max="4" width="16.75390625" style="3" customWidth="1"/>
    <col min="5" max="5" width="2.125" style="3" customWidth="1"/>
    <col min="6" max="6" width="2.625" style="3" customWidth="1"/>
    <col min="7" max="7" width="3.00390625" style="3" customWidth="1"/>
    <col min="8" max="8" width="8.375" style="3" customWidth="1"/>
    <col min="9" max="9" width="8.125" style="4" customWidth="1"/>
    <col min="10" max="10" width="11.375" style="3" customWidth="1"/>
    <col min="11" max="11" width="8.375" style="4" customWidth="1"/>
    <col min="12" max="12" width="7.625" style="3" customWidth="1"/>
    <col min="13" max="13" width="6.375" style="3" customWidth="1"/>
    <col min="14" max="14" width="6.25390625" style="3" customWidth="1"/>
    <col min="15" max="15" width="3.00390625" style="3" customWidth="1"/>
    <col min="16" max="16" width="1.37890625" style="3" customWidth="1"/>
    <col min="17" max="17" width="9.75390625" style="3" customWidth="1"/>
    <col min="18" max="18" width="3.00390625" style="4" customWidth="1"/>
    <col min="19" max="22" width="9.875" style="4" customWidth="1"/>
    <col min="23" max="23" width="11.875" style="4" customWidth="1"/>
    <col min="24" max="217" width="9.875" style="4" customWidth="1"/>
    <col min="218" max="16384" width="9.875" style="4" customWidth="1"/>
  </cols>
  <sheetData>
    <row r="1" spans="1:6" ht="12.75">
      <c r="A1" s="73"/>
      <c r="B1" s="73"/>
      <c r="C1" s="73"/>
      <c r="D1" s="73"/>
      <c r="E1" s="2"/>
      <c r="F1" s="2"/>
    </row>
    <row r="2" ht="8.25" customHeight="1"/>
    <row r="3" spans="5:12" ht="18.75" customHeight="1">
      <c r="E3" s="5"/>
      <c r="F3" s="5"/>
      <c r="H3" s="74" t="s">
        <v>51</v>
      </c>
      <c r="I3" s="74"/>
      <c r="J3" s="74"/>
      <c r="K3" s="74"/>
      <c r="L3" s="74"/>
    </row>
    <row r="4" spans="4:12" ht="16.5" customHeight="1">
      <c r="D4" s="4"/>
      <c r="H4" s="76" t="s">
        <v>50</v>
      </c>
      <c r="I4" s="76"/>
      <c r="J4" s="76"/>
      <c r="K4" s="76"/>
      <c r="L4" s="76"/>
    </row>
    <row r="5" spans="4:12" ht="15.75" customHeight="1">
      <c r="D5" s="4"/>
      <c r="E5" s="6"/>
      <c r="F5" s="6"/>
      <c r="H5" s="75" t="s">
        <v>29</v>
      </c>
      <c r="I5" s="75"/>
      <c r="J5" s="75"/>
      <c r="K5" s="75"/>
      <c r="L5" s="75"/>
    </row>
    <row r="6" spans="3:17" ht="18" customHeight="1" thickBot="1">
      <c r="C6" s="7" t="s">
        <v>30</v>
      </c>
      <c r="E6" s="8"/>
      <c r="F6" s="8"/>
      <c r="O6" s="79" t="s">
        <v>43</v>
      </c>
      <c r="P6" s="79"/>
      <c r="Q6" s="79"/>
    </row>
    <row r="7" spans="1:17" ht="13.5" thickTop="1">
      <c r="A7" s="90"/>
      <c r="B7" s="54" t="s">
        <v>31</v>
      </c>
      <c r="C7" s="55"/>
      <c r="D7" s="55"/>
      <c r="E7" s="55"/>
      <c r="F7" s="55"/>
      <c r="G7" s="9"/>
      <c r="H7" s="57" t="s">
        <v>44</v>
      </c>
      <c r="I7" s="58"/>
      <c r="J7" s="61" t="s">
        <v>32</v>
      </c>
      <c r="K7" s="80" t="s">
        <v>33</v>
      </c>
      <c r="L7" s="80"/>
      <c r="M7" s="57" t="s">
        <v>32</v>
      </c>
      <c r="N7" s="58"/>
      <c r="O7" s="70" t="s">
        <v>34</v>
      </c>
      <c r="P7" s="71"/>
      <c r="Q7" s="97"/>
    </row>
    <row r="8" spans="1:17" ht="15" customHeight="1">
      <c r="A8" s="91"/>
      <c r="B8" s="56"/>
      <c r="C8" s="56"/>
      <c r="D8" s="56"/>
      <c r="E8" s="56"/>
      <c r="F8" s="56"/>
      <c r="G8" s="10"/>
      <c r="H8" s="59"/>
      <c r="I8" s="60"/>
      <c r="J8" s="62"/>
      <c r="K8" s="81"/>
      <c r="L8" s="81"/>
      <c r="M8" s="59"/>
      <c r="N8" s="60"/>
      <c r="O8" s="72" t="s">
        <v>35</v>
      </c>
      <c r="P8" s="72"/>
      <c r="Q8" s="98"/>
    </row>
    <row r="9" spans="1:17" ht="11.25" customHeight="1">
      <c r="A9" s="92"/>
      <c r="B9" s="11"/>
      <c r="C9" s="11"/>
      <c r="D9" s="11"/>
      <c r="E9" s="11"/>
      <c r="F9" s="11"/>
      <c r="G9" s="1"/>
      <c r="H9" s="12"/>
      <c r="I9" s="13"/>
      <c r="J9" s="14" t="s">
        <v>36</v>
      </c>
      <c r="K9" s="13"/>
      <c r="L9" s="15"/>
      <c r="M9" s="15"/>
      <c r="N9" s="14" t="s">
        <v>36</v>
      </c>
      <c r="O9" s="15"/>
      <c r="P9" s="15"/>
      <c r="Q9" s="96"/>
    </row>
    <row r="10" spans="1:23" ht="17.25" customHeight="1">
      <c r="A10" s="92"/>
      <c r="B10" s="77" t="s">
        <v>37</v>
      </c>
      <c r="C10" s="78"/>
      <c r="D10" s="78"/>
      <c r="E10" s="78"/>
      <c r="F10" s="78"/>
      <c r="G10" s="16"/>
      <c r="H10" s="49">
        <f>SUM(H11,H13,H15,H18,H20,H22)</f>
        <v>8646865</v>
      </c>
      <c r="I10" s="45"/>
      <c r="J10" s="17">
        <v>1000</v>
      </c>
      <c r="K10" s="45">
        <f>SUM(K11,K13,K15,K18,K20,K22)</f>
        <v>8341264</v>
      </c>
      <c r="L10" s="45"/>
      <c r="M10" s="69">
        <v>1000</v>
      </c>
      <c r="N10" s="69"/>
      <c r="O10" s="50">
        <f aca="true" t="shared" si="0" ref="O10:O24">H10-K10</f>
        <v>305601</v>
      </c>
      <c r="P10" s="50"/>
      <c r="Q10" s="94"/>
      <c r="S10" s="18"/>
      <c r="T10" s="18"/>
      <c r="U10" s="18"/>
      <c r="V10" s="18"/>
      <c r="W10" s="18"/>
    </row>
    <row r="11" spans="1:23" ht="12.75" customHeight="1">
      <c r="A11" s="92"/>
      <c r="B11" s="19"/>
      <c r="C11" s="46" t="s">
        <v>2</v>
      </c>
      <c r="D11" s="46"/>
      <c r="E11" s="46"/>
      <c r="F11" s="46"/>
      <c r="G11" s="1"/>
      <c r="H11" s="44">
        <f>SUM(H12)</f>
        <v>4130177</v>
      </c>
      <c r="I11" s="42"/>
      <c r="J11" s="20">
        <f>_xlfn.IFERROR(H11/$H$10*1000,"")</f>
        <v>477.7</v>
      </c>
      <c r="K11" s="42">
        <f>SUM(K12)</f>
        <v>4024449</v>
      </c>
      <c r="L11" s="42"/>
      <c r="M11" s="47">
        <f>_xlfn.IFERROR(K11/$K$10*1000,"")</f>
        <v>482.5</v>
      </c>
      <c r="N11" s="47"/>
      <c r="O11" s="41">
        <f t="shared" si="0"/>
        <v>105728</v>
      </c>
      <c r="P11" s="41"/>
      <c r="Q11" s="95"/>
      <c r="S11" s="21"/>
      <c r="T11" s="21"/>
      <c r="U11" s="21"/>
      <c r="V11" s="21"/>
      <c r="W11" s="21"/>
    </row>
    <row r="12" spans="1:17" ht="12.75" customHeight="1">
      <c r="A12" s="92"/>
      <c r="B12" s="19"/>
      <c r="C12" s="19"/>
      <c r="D12" s="46" t="s">
        <v>2</v>
      </c>
      <c r="E12" s="46"/>
      <c r="F12" s="46"/>
      <c r="G12" s="1"/>
      <c r="H12" s="39">
        <v>4130177</v>
      </c>
      <c r="I12" s="40"/>
      <c r="J12" s="20">
        <f aca="true" t="shared" si="1" ref="J12:J24">_xlfn.IFERROR(H12/$H$10*1000,"")</f>
        <v>477.7</v>
      </c>
      <c r="K12" s="40">
        <v>4024449</v>
      </c>
      <c r="L12" s="40"/>
      <c r="M12" s="47">
        <f aca="true" t="shared" si="2" ref="M12:M24">_xlfn.IFERROR(K12/$K$10*1000,"")</f>
        <v>482.5</v>
      </c>
      <c r="N12" s="47"/>
      <c r="O12" s="41">
        <f t="shared" si="0"/>
        <v>105728</v>
      </c>
      <c r="P12" s="41"/>
      <c r="Q12" s="95"/>
    </row>
    <row r="13" spans="1:17" ht="12.75" customHeight="1">
      <c r="A13" s="92"/>
      <c r="B13" s="19"/>
      <c r="C13" s="46" t="s">
        <v>3</v>
      </c>
      <c r="D13" s="46"/>
      <c r="E13" s="46"/>
      <c r="F13" s="46"/>
      <c r="G13" s="1"/>
      <c r="H13" s="44">
        <f>SUM(H14)</f>
        <v>7</v>
      </c>
      <c r="I13" s="42"/>
      <c r="J13" s="20">
        <f t="shared" si="1"/>
        <v>0</v>
      </c>
      <c r="K13" s="42">
        <f>SUM(K14)</f>
        <v>6</v>
      </c>
      <c r="L13" s="42"/>
      <c r="M13" s="47">
        <f t="shared" si="2"/>
        <v>0</v>
      </c>
      <c r="N13" s="47"/>
      <c r="O13" s="41">
        <f t="shared" si="0"/>
        <v>1</v>
      </c>
      <c r="P13" s="41"/>
      <c r="Q13" s="95"/>
    </row>
    <row r="14" spans="1:17" ht="12.75" customHeight="1">
      <c r="A14" s="92"/>
      <c r="B14" s="19"/>
      <c r="C14" s="19"/>
      <c r="D14" s="46" t="s">
        <v>4</v>
      </c>
      <c r="E14" s="46"/>
      <c r="F14" s="46"/>
      <c r="G14" s="1"/>
      <c r="H14" s="39">
        <v>7</v>
      </c>
      <c r="I14" s="40"/>
      <c r="J14" s="20">
        <f t="shared" si="1"/>
        <v>0</v>
      </c>
      <c r="K14" s="40">
        <v>6</v>
      </c>
      <c r="L14" s="40"/>
      <c r="M14" s="47">
        <f t="shared" si="2"/>
        <v>0</v>
      </c>
      <c r="N14" s="47"/>
      <c r="O14" s="41">
        <f t="shared" si="0"/>
        <v>1</v>
      </c>
      <c r="P14" s="41"/>
      <c r="Q14" s="95"/>
    </row>
    <row r="15" spans="1:17" ht="12.75" customHeight="1">
      <c r="A15" s="92"/>
      <c r="B15" s="19"/>
      <c r="C15" s="46" t="s">
        <v>5</v>
      </c>
      <c r="D15" s="46"/>
      <c r="E15" s="46"/>
      <c r="F15" s="46"/>
      <c r="G15" s="1"/>
      <c r="H15" s="44">
        <f>SUM(H16:I17)</f>
        <v>10810</v>
      </c>
      <c r="I15" s="42"/>
      <c r="J15" s="20">
        <f t="shared" si="1"/>
        <v>1.3</v>
      </c>
      <c r="K15" s="42">
        <f>SUM(K16:K16)</f>
        <v>6600</v>
      </c>
      <c r="L15" s="42"/>
      <c r="M15" s="47">
        <f t="shared" si="2"/>
        <v>0.8</v>
      </c>
      <c r="N15" s="47"/>
      <c r="O15" s="41">
        <f t="shared" si="0"/>
        <v>4210</v>
      </c>
      <c r="P15" s="41"/>
      <c r="Q15" s="95"/>
    </row>
    <row r="16" spans="1:17" ht="12.75" customHeight="1">
      <c r="A16" s="92"/>
      <c r="B16" s="19"/>
      <c r="C16" s="19"/>
      <c r="D16" s="46" t="s">
        <v>13</v>
      </c>
      <c r="E16" s="46"/>
      <c r="F16" s="46"/>
      <c r="G16" s="1"/>
      <c r="H16" s="39">
        <v>7230</v>
      </c>
      <c r="I16" s="40"/>
      <c r="J16" s="20">
        <f t="shared" si="1"/>
        <v>0.8</v>
      </c>
      <c r="K16" s="40">
        <v>6600</v>
      </c>
      <c r="L16" s="40"/>
      <c r="M16" s="47">
        <f t="shared" si="2"/>
        <v>0.8</v>
      </c>
      <c r="N16" s="47"/>
      <c r="O16" s="41">
        <f t="shared" si="0"/>
        <v>630</v>
      </c>
      <c r="P16" s="41"/>
      <c r="Q16" s="95"/>
    </row>
    <row r="17" spans="1:17" ht="12.75" customHeight="1">
      <c r="A17" s="92"/>
      <c r="B17" s="19"/>
      <c r="C17" s="19"/>
      <c r="D17" s="85" t="s">
        <v>49</v>
      </c>
      <c r="E17" s="85"/>
      <c r="F17" s="85"/>
      <c r="G17" s="1"/>
      <c r="H17" s="39">
        <v>3580</v>
      </c>
      <c r="I17" s="40"/>
      <c r="J17" s="20">
        <f t="shared" si="1"/>
        <v>0.4</v>
      </c>
      <c r="K17" s="22"/>
      <c r="L17" s="22">
        <v>0</v>
      </c>
      <c r="M17" s="47">
        <f>_xlfn.IFERROR(K17/$K$10*1000,"")</f>
        <v>0</v>
      </c>
      <c r="N17" s="47"/>
      <c r="O17" s="41">
        <f>H17-K17</f>
        <v>3580</v>
      </c>
      <c r="P17" s="41"/>
      <c r="Q17" s="95"/>
    </row>
    <row r="18" spans="1:17" ht="12.75" customHeight="1">
      <c r="A18" s="92"/>
      <c r="B18" s="19"/>
      <c r="C18" s="46" t="s">
        <v>17</v>
      </c>
      <c r="D18" s="46"/>
      <c r="E18" s="46"/>
      <c r="F18" s="46"/>
      <c r="G18" s="1"/>
      <c r="H18" s="44">
        <f>SUM(H19)</f>
        <v>4247382</v>
      </c>
      <c r="I18" s="42"/>
      <c r="J18" s="20">
        <f t="shared" si="1"/>
        <v>491.2</v>
      </c>
      <c r="K18" s="42">
        <f>SUM(K19)</f>
        <v>4072071</v>
      </c>
      <c r="L18" s="42"/>
      <c r="M18" s="47">
        <f t="shared" si="2"/>
        <v>488.2</v>
      </c>
      <c r="N18" s="47"/>
      <c r="O18" s="41">
        <f t="shared" si="0"/>
        <v>175311</v>
      </c>
      <c r="P18" s="41"/>
      <c r="Q18" s="95"/>
    </row>
    <row r="19" spans="1:17" ht="12.75" customHeight="1">
      <c r="A19" s="92"/>
      <c r="B19" s="19"/>
      <c r="C19" s="19"/>
      <c r="D19" s="46" t="s">
        <v>17</v>
      </c>
      <c r="E19" s="46"/>
      <c r="F19" s="46"/>
      <c r="G19" s="1"/>
      <c r="H19" s="39">
        <v>4247382</v>
      </c>
      <c r="I19" s="40"/>
      <c r="J19" s="20">
        <f t="shared" si="1"/>
        <v>491.2</v>
      </c>
      <c r="K19" s="40">
        <v>4072071</v>
      </c>
      <c r="L19" s="40"/>
      <c r="M19" s="47">
        <f t="shared" si="2"/>
        <v>488.2</v>
      </c>
      <c r="N19" s="47"/>
      <c r="O19" s="41">
        <f t="shared" si="0"/>
        <v>175311</v>
      </c>
      <c r="P19" s="41"/>
      <c r="Q19" s="95"/>
    </row>
    <row r="20" spans="1:17" ht="12.75" customHeight="1">
      <c r="A20" s="92"/>
      <c r="B20" s="19"/>
      <c r="C20" s="46" t="s">
        <v>14</v>
      </c>
      <c r="D20" s="46"/>
      <c r="E20" s="46"/>
      <c r="F20" s="46"/>
      <c r="G20" s="1"/>
      <c r="H20" s="44">
        <f>SUM(H21)</f>
        <v>1</v>
      </c>
      <c r="I20" s="42"/>
      <c r="J20" s="20">
        <f t="shared" si="1"/>
        <v>0</v>
      </c>
      <c r="K20" s="42">
        <f>SUM(K21)</f>
        <v>1</v>
      </c>
      <c r="L20" s="42"/>
      <c r="M20" s="47">
        <f t="shared" si="2"/>
        <v>0</v>
      </c>
      <c r="N20" s="47"/>
      <c r="O20" s="41">
        <f t="shared" si="0"/>
        <v>0</v>
      </c>
      <c r="P20" s="41"/>
      <c r="Q20" s="95"/>
    </row>
    <row r="21" spans="1:17" ht="12.75" customHeight="1">
      <c r="A21" s="92"/>
      <c r="B21" s="19"/>
      <c r="C21" s="19"/>
      <c r="D21" s="46" t="s">
        <v>14</v>
      </c>
      <c r="E21" s="46"/>
      <c r="F21" s="46"/>
      <c r="G21" s="1"/>
      <c r="H21" s="39">
        <v>1</v>
      </c>
      <c r="I21" s="40"/>
      <c r="J21" s="20">
        <f t="shared" si="1"/>
        <v>0</v>
      </c>
      <c r="K21" s="40">
        <v>1</v>
      </c>
      <c r="L21" s="40"/>
      <c r="M21" s="47">
        <f t="shared" si="2"/>
        <v>0</v>
      </c>
      <c r="N21" s="47"/>
      <c r="O21" s="41">
        <f t="shared" si="0"/>
        <v>0</v>
      </c>
      <c r="P21" s="41"/>
      <c r="Q21" s="95"/>
    </row>
    <row r="22" spans="1:17" ht="12.75" customHeight="1">
      <c r="A22" s="92"/>
      <c r="B22" s="19"/>
      <c r="C22" s="46" t="s">
        <v>18</v>
      </c>
      <c r="D22" s="46"/>
      <c r="E22" s="46"/>
      <c r="F22" s="46"/>
      <c r="G22" s="1"/>
      <c r="H22" s="44">
        <f>SUM(H23:H24)</f>
        <v>258488</v>
      </c>
      <c r="I22" s="42"/>
      <c r="J22" s="20">
        <f t="shared" si="1"/>
        <v>29.9</v>
      </c>
      <c r="K22" s="42">
        <f>SUM(K23:K24)</f>
        <v>238137</v>
      </c>
      <c r="L22" s="42"/>
      <c r="M22" s="47">
        <f t="shared" si="2"/>
        <v>28.5</v>
      </c>
      <c r="N22" s="47"/>
      <c r="O22" s="41">
        <f t="shared" si="0"/>
        <v>20351</v>
      </c>
      <c r="P22" s="41"/>
      <c r="Q22" s="95"/>
    </row>
    <row r="23" spans="1:17" ht="12.75" customHeight="1">
      <c r="A23" s="92"/>
      <c r="B23" s="19"/>
      <c r="C23" s="19"/>
      <c r="D23" s="46" t="s">
        <v>27</v>
      </c>
      <c r="E23" s="46"/>
      <c r="F23" s="46"/>
      <c r="G23" s="1"/>
      <c r="H23" s="39">
        <v>258243</v>
      </c>
      <c r="I23" s="40"/>
      <c r="J23" s="20">
        <f t="shared" si="1"/>
        <v>29.9</v>
      </c>
      <c r="K23" s="40">
        <v>237890</v>
      </c>
      <c r="L23" s="40"/>
      <c r="M23" s="47">
        <f t="shared" si="2"/>
        <v>28.5</v>
      </c>
      <c r="N23" s="47"/>
      <c r="O23" s="41">
        <f t="shared" si="0"/>
        <v>20353</v>
      </c>
      <c r="P23" s="41"/>
      <c r="Q23" s="95"/>
    </row>
    <row r="24" spans="1:17" ht="12.75" customHeight="1">
      <c r="A24" s="92"/>
      <c r="B24" s="19"/>
      <c r="C24" s="19"/>
      <c r="D24" s="46" t="s">
        <v>28</v>
      </c>
      <c r="E24" s="46"/>
      <c r="F24" s="46"/>
      <c r="G24" s="1"/>
      <c r="H24" s="39">
        <v>245</v>
      </c>
      <c r="I24" s="40"/>
      <c r="J24" s="20">
        <f t="shared" si="1"/>
        <v>0</v>
      </c>
      <c r="K24" s="40">
        <v>247</v>
      </c>
      <c r="L24" s="40"/>
      <c r="M24" s="47">
        <f t="shared" si="2"/>
        <v>0</v>
      </c>
      <c r="N24" s="47"/>
      <c r="O24" s="41">
        <f t="shared" si="0"/>
        <v>-2</v>
      </c>
      <c r="P24" s="41"/>
      <c r="Q24" s="95"/>
    </row>
    <row r="25" spans="1:17" ht="4.5" customHeight="1" thickBot="1">
      <c r="A25" s="92"/>
      <c r="B25" s="88"/>
      <c r="C25" s="88"/>
      <c r="D25" s="86"/>
      <c r="E25" s="86"/>
      <c r="F25" s="86"/>
      <c r="G25" s="89"/>
      <c r="H25" s="86"/>
      <c r="I25" s="86"/>
      <c r="J25" s="86"/>
      <c r="K25" s="87"/>
      <c r="L25" s="87"/>
      <c r="M25" s="86"/>
      <c r="N25" s="86"/>
      <c r="O25" s="86"/>
      <c r="P25" s="86"/>
      <c r="Q25" s="93"/>
    </row>
    <row r="26" spans="1:17" ht="7.5" customHeight="1" thickTop="1">
      <c r="A26" s="90"/>
      <c r="B26" s="24"/>
      <c r="C26" s="2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23.25" customHeight="1" thickBot="1">
      <c r="B27" s="24"/>
      <c r="C27" s="7" t="s">
        <v>41</v>
      </c>
      <c r="E27" s="23"/>
      <c r="F27" s="23"/>
      <c r="G27" s="23"/>
      <c r="H27" s="23"/>
      <c r="I27" s="24"/>
      <c r="J27" s="23"/>
      <c r="K27" s="24"/>
      <c r="L27" s="4"/>
      <c r="M27" s="23"/>
      <c r="N27" s="23"/>
      <c r="O27" s="53" t="s">
        <v>42</v>
      </c>
      <c r="P27" s="53"/>
      <c r="Q27" s="53"/>
    </row>
    <row r="28" spans="1:25" ht="12.75" customHeight="1" thickTop="1">
      <c r="A28" s="104"/>
      <c r="B28" s="54" t="s">
        <v>0</v>
      </c>
      <c r="C28" s="55"/>
      <c r="D28" s="55"/>
      <c r="E28" s="55"/>
      <c r="F28" s="9"/>
      <c r="G28" s="57" t="s">
        <v>44</v>
      </c>
      <c r="H28" s="58"/>
      <c r="I28" s="61" t="s">
        <v>19</v>
      </c>
      <c r="J28" s="25" t="s">
        <v>47</v>
      </c>
      <c r="K28" s="61" t="s">
        <v>19</v>
      </c>
      <c r="L28" s="63" t="s">
        <v>45</v>
      </c>
      <c r="M28" s="64"/>
      <c r="N28" s="65" t="s">
        <v>46</v>
      </c>
      <c r="O28" s="66"/>
      <c r="P28" s="66"/>
      <c r="Q28" s="103"/>
      <c r="R28" s="13"/>
      <c r="S28" s="24"/>
      <c r="T28" s="24"/>
      <c r="U28" s="24"/>
      <c r="V28" s="24"/>
      <c r="W28" s="24"/>
      <c r="X28" s="24"/>
      <c r="Y28" s="24"/>
    </row>
    <row r="29" spans="1:25" ht="12.75" customHeight="1">
      <c r="A29" s="105"/>
      <c r="B29" s="56"/>
      <c r="C29" s="56"/>
      <c r="D29" s="56"/>
      <c r="E29" s="56"/>
      <c r="F29" s="10"/>
      <c r="G29" s="59"/>
      <c r="H29" s="60"/>
      <c r="I29" s="62"/>
      <c r="J29" s="26" t="s">
        <v>20</v>
      </c>
      <c r="K29" s="62"/>
      <c r="L29" s="67" t="s">
        <v>48</v>
      </c>
      <c r="M29" s="67"/>
      <c r="N29" s="68" t="s">
        <v>21</v>
      </c>
      <c r="O29" s="68"/>
      <c r="P29" s="68"/>
      <c r="Q29" s="99" t="s">
        <v>22</v>
      </c>
      <c r="R29" s="13"/>
      <c r="S29" s="24"/>
      <c r="T29" s="24"/>
      <c r="U29" s="24"/>
      <c r="V29" s="24"/>
      <c r="W29" s="24"/>
      <c r="X29" s="24"/>
      <c r="Y29" s="24"/>
    </row>
    <row r="30" spans="1:25" ht="12.75">
      <c r="A30" s="106"/>
      <c r="B30" s="27"/>
      <c r="C30" s="27"/>
      <c r="D30" s="27"/>
      <c r="E30" s="27"/>
      <c r="F30" s="1"/>
      <c r="G30" s="4"/>
      <c r="H30" s="15"/>
      <c r="I30" s="14" t="s">
        <v>23</v>
      </c>
      <c r="J30" s="15"/>
      <c r="K30" s="14" t="s">
        <v>23</v>
      </c>
      <c r="L30" s="15"/>
      <c r="M30" s="15"/>
      <c r="N30" s="15"/>
      <c r="O30" s="15"/>
      <c r="P30" s="15"/>
      <c r="Q30" s="96"/>
      <c r="R30" s="13"/>
      <c r="S30" s="24"/>
      <c r="T30" s="24"/>
      <c r="U30" s="24"/>
      <c r="V30" s="24"/>
      <c r="W30" s="24"/>
      <c r="X30" s="24"/>
      <c r="Y30" s="24"/>
    </row>
    <row r="31" spans="1:25" ht="15.75" customHeight="1">
      <c r="A31" s="106"/>
      <c r="B31" s="51" t="s">
        <v>38</v>
      </c>
      <c r="C31" s="52"/>
      <c r="D31" s="52"/>
      <c r="E31" s="52"/>
      <c r="F31" s="16"/>
      <c r="G31" s="49">
        <f>SUM(G32,G35,G37,G39,G41,G43)</f>
        <v>8646865</v>
      </c>
      <c r="H31" s="45"/>
      <c r="I31" s="17">
        <v>1000</v>
      </c>
      <c r="J31" s="28">
        <f>SUM(J32,J35,J37,J39,J41,J43)</f>
        <v>8341264</v>
      </c>
      <c r="K31" s="17">
        <v>1000</v>
      </c>
      <c r="L31" s="50">
        <f aca="true" t="shared" si="3" ref="L31:L44">G31-J31</f>
        <v>305601</v>
      </c>
      <c r="M31" s="50"/>
      <c r="N31" s="45">
        <f>SUM(N32,N35,N37,N39,N41,N43)</f>
        <v>4399482</v>
      </c>
      <c r="O31" s="45"/>
      <c r="P31" s="45"/>
      <c r="Q31" s="100">
        <f>SUM(Q32,Q35,Q37,Q39,Q41,Q43)</f>
        <v>4247383</v>
      </c>
      <c r="R31" s="13"/>
      <c r="S31" s="29"/>
      <c r="T31" s="30"/>
      <c r="U31" s="24"/>
      <c r="V31" s="24"/>
      <c r="W31" s="24"/>
      <c r="X31" s="24"/>
      <c r="Y31" s="24"/>
    </row>
    <row r="32" spans="1:25" ht="12.75" customHeight="1">
      <c r="A32" s="106"/>
      <c r="B32" s="19"/>
      <c r="C32" s="46" t="s">
        <v>6</v>
      </c>
      <c r="D32" s="46"/>
      <c r="E32" s="46"/>
      <c r="F32" s="1"/>
      <c r="G32" s="44">
        <f>SUM(G33:G34)</f>
        <v>209138</v>
      </c>
      <c r="H32" s="42"/>
      <c r="I32" s="20">
        <f>_xlfn.IFERROR(G32/$G$31*1000,"")</f>
        <v>24.2</v>
      </c>
      <c r="J32" s="31">
        <f>SUM(J33:J34)</f>
        <v>185564</v>
      </c>
      <c r="K32" s="20">
        <f>_xlfn.IFERROR(J32/$J$31*1000,"")</f>
        <v>22.2</v>
      </c>
      <c r="L32" s="41">
        <f t="shared" si="3"/>
        <v>23574</v>
      </c>
      <c r="M32" s="41"/>
      <c r="N32" s="42">
        <f>SUM(N33:N34)</f>
        <v>252</v>
      </c>
      <c r="O32" s="42"/>
      <c r="P32" s="42"/>
      <c r="Q32" s="101">
        <f>SUM(Q33:Q34)</f>
        <v>208886</v>
      </c>
      <c r="R32" s="24"/>
      <c r="S32" s="24">
        <f>IF(S33="","",SUM(S33))</f>
      </c>
      <c r="T32" s="24"/>
      <c r="U32" s="24"/>
      <c r="V32" s="24"/>
      <c r="W32" s="24"/>
      <c r="X32" s="24"/>
      <c r="Y32" s="24"/>
    </row>
    <row r="33" spans="1:25" ht="12.75" customHeight="1">
      <c r="A33" s="106"/>
      <c r="B33" s="19"/>
      <c r="C33" s="19"/>
      <c r="D33" s="46" t="s">
        <v>7</v>
      </c>
      <c r="E33" s="46"/>
      <c r="F33" s="1"/>
      <c r="G33" s="39">
        <v>178786</v>
      </c>
      <c r="H33" s="40"/>
      <c r="I33" s="20">
        <f aca="true" t="shared" si="4" ref="I33:I44">_xlfn.IFERROR(G33/$G$31*1000,"")</f>
        <v>20.7</v>
      </c>
      <c r="J33" s="32">
        <v>156699</v>
      </c>
      <c r="K33" s="20">
        <f aca="true" t="shared" si="5" ref="K33:K44">_xlfn.IFERROR(J33/$J$31*1000,"")</f>
        <v>18.8</v>
      </c>
      <c r="L33" s="41">
        <f t="shared" si="3"/>
        <v>22087</v>
      </c>
      <c r="M33" s="41"/>
      <c r="N33" s="42">
        <f>G33-Q33</f>
        <v>1</v>
      </c>
      <c r="O33" s="42"/>
      <c r="P33" s="42"/>
      <c r="Q33" s="102">
        <v>178785</v>
      </c>
      <c r="R33" s="24"/>
      <c r="S33" s="24"/>
      <c r="T33" s="24"/>
      <c r="U33" s="24"/>
      <c r="V33" s="24"/>
      <c r="W33" s="24"/>
      <c r="X33" s="24"/>
      <c r="Y33" s="24"/>
    </row>
    <row r="34" spans="1:25" ht="12.75" customHeight="1">
      <c r="A34" s="106"/>
      <c r="B34" s="19"/>
      <c r="C34" s="19"/>
      <c r="D34" s="46" t="s">
        <v>8</v>
      </c>
      <c r="E34" s="46"/>
      <c r="F34" s="1"/>
      <c r="G34" s="39">
        <v>30352</v>
      </c>
      <c r="H34" s="40"/>
      <c r="I34" s="20">
        <f t="shared" si="4"/>
        <v>3.5</v>
      </c>
      <c r="J34" s="32">
        <v>28865</v>
      </c>
      <c r="K34" s="20">
        <f t="shared" si="5"/>
        <v>3.5</v>
      </c>
      <c r="L34" s="41">
        <f t="shared" si="3"/>
        <v>1487</v>
      </c>
      <c r="M34" s="41"/>
      <c r="N34" s="42">
        <f>G34-Q34</f>
        <v>251</v>
      </c>
      <c r="O34" s="42"/>
      <c r="P34" s="42"/>
      <c r="Q34" s="102">
        <v>30101</v>
      </c>
      <c r="R34" s="24"/>
      <c r="S34" s="24"/>
      <c r="T34" s="24"/>
      <c r="U34" s="24"/>
      <c r="V34" s="24"/>
      <c r="W34" s="24"/>
      <c r="X34" s="24"/>
      <c r="Y34" s="24"/>
    </row>
    <row r="35" spans="1:25" ht="12.75" customHeight="1">
      <c r="A35" s="106"/>
      <c r="B35" s="19"/>
      <c r="C35" s="46" t="s">
        <v>9</v>
      </c>
      <c r="D35" s="46"/>
      <c r="E35" s="46"/>
      <c r="F35" s="1"/>
      <c r="G35" s="44">
        <f>SUM(G36)</f>
        <v>7903549</v>
      </c>
      <c r="H35" s="42"/>
      <c r="I35" s="20">
        <f t="shared" si="4"/>
        <v>914</v>
      </c>
      <c r="J35" s="31">
        <f>SUM(J36)</f>
        <v>7687167</v>
      </c>
      <c r="K35" s="20">
        <f t="shared" si="5"/>
        <v>921.6</v>
      </c>
      <c r="L35" s="41">
        <f t="shared" si="3"/>
        <v>216382</v>
      </c>
      <c r="M35" s="41"/>
      <c r="N35" s="42">
        <f>SUM(N36)</f>
        <v>4130177</v>
      </c>
      <c r="O35" s="42"/>
      <c r="P35" s="42"/>
      <c r="Q35" s="101">
        <f>SUM(Q36)</f>
        <v>3773372</v>
      </c>
      <c r="R35" s="24"/>
      <c r="S35" s="24">
        <f>IF(S36="","",SUM(S36))</f>
      </c>
      <c r="T35" s="24"/>
      <c r="U35" s="24"/>
      <c r="V35" s="24"/>
      <c r="W35" s="24"/>
      <c r="X35" s="24"/>
      <c r="Y35" s="24"/>
    </row>
    <row r="36" spans="1:25" ht="12.75" customHeight="1">
      <c r="A36" s="106"/>
      <c r="B36" s="19"/>
      <c r="C36" s="19"/>
      <c r="D36" s="46" t="s">
        <v>10</v>
      </c>
      <c r="E36" s="46"/>
      <c r="F36" s="1"/>
      <c r="G36" s="39">
        <v>7903549</v>
      </c>
      <c r="H36" s="40"/>
      <c r="I36" s="20">
        <f t="shared" si="4"/>
        <v>914</v>
      </c>
      <c r="J36" s="32">
        <v>7687167</v>
      </c>
      <c r="K36" s="20">
        <f t="shared" si="5"/>
        <v>921.6</v>
      </c>
      <c r="L36" s="41">
        <f t="shared" si="3"/>
        <v>216382</v>
      </c>
      <c r="M36" s="41"/>
      <c r="N36" s="42">
        <f>G36-Q36</f>
        <v>4130177</v>
      </c>
      <c r="O36" s="42"/>
      <c r="P36" s="42"/>
      <c r="Q36" s="102">
        <v>3773372</v>
      </c>
      <c r="R36" s="24"/>
      <c r="S36" s="24"/>
      <c r="T36" s="24"/>
      <c r="U36" s="24"/>
      <c r="V36" s="24"/>
      <c r="W36" s="24"/>
      <c r="X36" s="24"/>
      <c r="Y36" s="24"/>
    </row>
    <row r="37" spans="1:25" ht="12.75" customHeight="1">
      <c r="A37" s="106"/>
      <c r="B37" s="19"/>
      <c r="C37" s="46" t="s">
        <v>11</v>
      </c>
      <c r="D37" s="46"/>
      <c r="E37" s="46"/>
      <c r="F37" s="1"/>
      <c r="G37" s="44">
        <f>SUM(G38)</f>
        <v>338948</v>
      </c>
      <c r="H37" s="42"/>
      <c r="I37" s="20">
        <f t="shared" si="4"/>
        <v>39.2</v>
      </c>
      <c r="J37" s="31">
        <f>SUM(J38)</f>
        <v>287933</v>
      </c>
      <c r="K37" s="20">
        <f t="shared" si="5"/>
        <v>34.5</v>
      </c>
      <c r="L37" s="41">
        <f t="shared" si="3"/>
        <v>51015</v>
      </c>
      <c r="M37" s="41"/>
      <c r="N37" s="42">
        <f>SUM(N38)</f>
        <v>141823</v>
      </c>
      <c r="O37" s="42"/>
      <c r="P37" s="42"/>
      <c r="Q37" s="101">
        <f>SUM(Q38)</f>
        <v>197125</v>
      </c>
      <c r="R37" s="24"/>
      <c r="S37" s="24">
        <f>IF(S38="","",SUM(S38))</f>
      </c>
      <c r="T37" s="24"/>
      <c r="U37" s="24"/>
      <c r="V37" s="24"/>
      <c r="W37" s="24"/>
      <c r="X37" s="24"/>
      <c r="Y37" s="24"/>
    </row>
    <row r="38" spans="1:25" ht="12.75" customHeight="1">
      <c r="A38" s="106"/>
      <c r="B38" s="19"/>
      <c r="C38" s="19"/>
      <c r="D38" s="46" t="s">
        <v>24</v>
      </c>
      <c r="E38" s="46"/>
      <c r="F38" s="1"/>
      <c r="G38" s="39">
        <v>338948</v>
      </c>
      <c r="H38" s="40"/>
      <c r="I38" s="20">
        <f t="shared" si="4"/>
        <v>39.2</v>
      </c>
      <c r="J38" s="32">
        <v>287933</v>
      </c>
      <c r="K38" s="20">
        <f t="shared" si="5"/>
        <v>34.5</v>
      </c>
      <c r="L38" s="41">
        <f t="shared" si="3"/>
        <v>51015</v>
      </c>
      <c r="M38" s="41"/>
      <c r="N38" s="42">
        <f>G38-Q38</f>
        <v>141823</v>
      </c>
      <c r="O38" s="42"/>
      <c r="P38" s="42"/>
      <c r="Q38" s="102">
        <v>197125</v>
      </c>
      <c r="R38" s="24"/>
      <c r="S38" s="24"/>
      <c r="T38" s="24"/>
      <c r="U38" s="24"/>
      <c r="V38" s="24"/>
      <c r="W38" s="24"/>
      <c r="X38" s="24"/>
      <c r="Y38" s="24"/>
    </row>
    <row r="39" spans="1:25" ht="12.75" customHeight="1">
      <c r="A39" s="106"/>
      <c r="B39" s="19"/>
      <c r="C39" s="46" t="s">
        <v>25</v>
      </c>
      <c r="D39" s="46"/>
      <c r="E39" s="46"/>
      <c r="F39" s="1"/>
      <c r="G39" s="44">
        <f>SUM(G40)</f>
        <v>168000</v>
      </c>
      <c r="H39" s="42"/>
      <c r="I39" s="20">
        <f t="shared" si="4"/>
        <v>19.4</v>
      </c>
      <c r="J39" s="33">
        <f>SUM(J40)</f>
        <v>154000</v>
      </c>
      <c r="K39" s="20">
        <f t="shared" si="5"/>
        <v>18.5</v>
      </c>
      <c r="L39" s="41">
        <f t="shared" si="3"/>
        <v>14000</v>
      </c>
      <c r="M39" s="41"/>
      <c r="N39" s="42">
        <f>SUM(N40)</f>
        <v>120000</v>
      </c>
      <c r="O39" s="42"/>
      <c r="P39" s="42"/>
      <c r="Q39" s="101">
        <f>SUM(Q40)</f>
        <v>48000</v>
      </c>
      <c r="R39" s="24"/>
      <c r="S39" s="24">
        <f>IF(S40="","",SUM(S40))</f>
      </c>
      <c r="T39" s="24"/>
      <c r="U39" s="24"/>
      <c r="V39" s="24"/>
      <c r="W39" s="24"/>
      <c r="X39" s="24"/>
      <c r="Y39" s="24"/>
    </row>
    <row r="40" spans="1:25" ht="12.75" customHeight="1">
      <c r="A40" s="106"/>
      <c r="B40" s="19"/>
      <c r="C40" s="19"/>
      <c r="D40" s="46" t="s">
        <v>12</v>
      </c>
      <c r="E40" s="46"/>
      <c r="F40" s="1"/>
      <c r="G40" s="39">
        <v>168000</v>
      </c>
      <c r="H40" s="40"/>
      <c r="I40" s="20">
        <f t="shared" si="4"/>
        <v>19.4</v>
      </c>
      <c r="J40" s="32">
        <v>154000</v>
      </c>
      <c r="K40" s="20">
        <f t="shared" si="5"/>
        <v>18.5</v>
      </c>
      <c r="L40" s="41">
        <f t="shared" si="3"/>
        <v>14000</v>
      </c>
      <c r="M40" s="41"/>
      <c r="N40" s="42">
        <f>G40-Q40</f>
        <v>120000</v>
      </c>
      <c r="O40" s="42"/>
      <c r="P40" s="42"/>
      <c r="Q40" s="102">
        <v>48000</v>
      </c>
      <c r="R40" s="24"/>
      <c r="S40" s="24"/>
      <c r="T40" s="24"/>
      <c r="U40" s="24"/>
      <c r="V40" s="24"/>
      <c r="W40" s="24"/>
      <c r="X40" s="24"/>
      <c r="Y40" s="24"/>
    </row>
    <row r="41" spans="1:25" ht="12.75" customHeight="1">
      <c r="A41" s="106"/>
      <c r="B41" s="19"/>
      <c r="C41" s="46" t="s">
        <v>15</v>
      </c>
      <c r="D41" s="46"/>
      <c r="E41" s="46"/>
      <c r="F41" s="1"/>
      <c r="G41" s="44">
        <f>SUM(G42)</f>
        <v>7230</v>
      </c>
      <c r="H41" s="42"/>
      <c r="I41" s="20">
        <f t="shared" si="4"/>
        <v>0.8</v>
      </c>
      <c r="J41" s="31">
        <f>SUM(J42)</f>
        <v>6600</v>
      </c>
      <c r="K41" s="20">
        <f t="shared" si="5"/>
        <v>0.8</v>
      </c>
      <c r="L41" s="41">
        <f t="shared" si="3"/>
        <v>630</v>
      </c>
      <c r="M41" s="41"/>
      <c r="N41" s="42">
        <f>SUM(N42)</f>
        <v>7230</v>
      </c>
      <c r="O41" s="42"/>
      <c r="P41" s="42"/>
      <c r="Q41" s="101">
        <f>SUM(Q42)</f>
        <v>0</v>
      </c>
      <c r="R41" s="24"/>
      <c r="S41" s="24">
        <f>IF(S42="","",SUM(S42))</f>
      </c>
      <c r="T41" s="24"/>
      <c r="U41" s="24"/>
      <c r="V41" s="24"/>
      <c r="W41" s="24"/>
      <c r="X41" s="24"/>
      <c r="Y41" s="24"/>
    </row>
    <row r="42" spans="1:25" ht="12.75" customHeight="1">
      <c r="A42" s="106"/>
      <c r="B42" s="19"/>
      <c r="C42" s="19"/>
      <c r="D42" s="38" t="s">
        <v>16</v>
      </c>
      <c r="E42" s="38"/>
      <c r="F42" s="1"/>
      <c r="G42" s="39">
        <v>7230</v>
      </c>
      <c r="H42" s="40"/>
      <c r="I42" s="20">
        <f t="shared" si="4"/>
        <v>0.8</v>
      </c>
      <c r="J42" s="32">
        <v>6600</v>
      </c>
      <c r="K42" s="20">
        <f t="shared" si="5"/>
        <v>0.8</v>
      </c>
      <c r="L42" s="41">
        <f t="shared" si="3"/>
        <v>630</v>
      </c>
      <c r="M42" s="41"/>
      <c r="N42" s="42">
        <f>G42-Q42</f>
        <v>7230</v>
      </c>
      <c r="O42" s="42"/>
      <c r="P42" s="42"/>
      <c r="Q42" s="102">
        <v>0</v>
      </c>
      <c r="R42" s="24"/>
      <c r="S42" s="24"/>
      <c r="T42" s="24"/>
      <c r="U42" s="24"/>
      <c r="V42" s="24"/>
      <c r="W42" s="24"/>
      <c r="X42" s="24"/>
      <c r="Y42" s="24"/>
    </row>
    <row r="43" spans="1:25" ht="12.75" customHeight="1">
      <c r="A43" s="106"/>
      <c r="B43" s="19"/>
      <c r="C43" s="46" t="s">
        <v>26</v>
      </c>
      <c r="D43" s="46"/>
      <c r="E43" s="46"/>
      <c r="F43" s="1"/>
      <c r="G43" s="44">
        <f>SUM(G44)</f>
        <v>20000</v>
      </c>
      <c r="H43" s="42"/>
      <c r="I43" s="20">
        <f t="shared" si="4"/>
        <v>2.3</v>
      </c>
      <c r="J43" s="31">
        <f>SUM(J44)</f>
        <v>20000</v>
      </c>
      <c r="K43" s="20">
        <f t="shared" si="5"/>
        <v>2.4</v>
      </c>
      <c r="L43" s="41">
        <f t="shared" si="3"/>
        <v>0</v>
      </c>
      <c r="M43" s="41"/>
      <c r="N43" s="42">
        <f>SUM(N44)</f>
        <v>0</v>
      </c>
      <c r="O43" s="42"/>
      <c r="P43" s="42"/>
      <c r="Q43" s="101">
        <f>SUM(Q44)</f>
        <v>20000</v>
      </c>
      <c r="R43" s="24"/>
      <c r="S43" s="24">
        <f>IF(S44="","",SUM(S44))</f>
      </c>
      <c r="T43" s="24"/>
      <c r="U43" s="24"/>
      <c r="V43" s="24"/>
      <c r="W43" s="24"/>
      <c r="X43" s="24"/>
      <c r="Y43" s="24"/>
    </row>
    <row r="44" spans="1:25" ht="12.75" customHeight="1">
      <c r="A44" s="106"/>
      <c r="B44" s="19"/>
      <c r="C44" s="19"/>
      <c r="D44" s="46" t="s">
        <v>26</v>
      </c>
      <c r="E44" s="46"/>
      <c r="F44" s="1"/>
      <c r="G44" s="39">
        <v>20000</v>
      </c>
      <c r="H44" s="40"/>
      <c r="I44" s="20">
        <f t="shared" si="4"/>
        <v>2.3</v>
      </c>
      <c r="J44" s="32">
        <v>20000</v>
      </c>
      <c r="K44" s="20">
        <f t="shared" si="5"/>
        <v>2.4</v>
      </c>
      <c r="L44" s="41">
        <f t="shared" si="3"/>
        <v>0</v>
      </c>
      <c r="M44" s="41"/>
      <c r="N44" s="42">
        <f>G44-Q44</f>
        <v>0</v>
      </c>
      <c r="O44" s="42"/>
      <c r="P44" s="42"/>
      <c r="Q44" s="102">
        <v>20000</v>
      </c>
      <c r="R44" s="24"/>
      <c r="S44" s="24"/>
      <c r="T44" s="24"/>
      <c r="U44" s="24"/>
      <c r="V44" s="24"/>
      <c r="W44" s="24"/>
      <c r="X44" s="24"/>
      <c r="Y44" s="24"/>
    </row>
    <row r="45" spans="1:25" ht="8.25" customHeight="1" thickBot="1">
      <c r="A45" s="107"/>
      <c r="B45" s="88"/>
      <c r="C45" s="88"/>
      <c r="D45" s="86"/>
      <c r="E45" s="86"/>
      <c r="F45" s="89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93"/>
      <c r="R45" s="24"/>
      <c r="S45" s="24"/>
      <c r="T45" s="24"/>
      <c r="U45" s="24"/>
      <c r="V45" s="24"/>
      <c r="W45" s="24"/>
      <c r="X45" s="24"/>
      <c r="Y45" s="24"/>
    </row>
    <row r="46" spans="1:25" ht="12.75" customHeight="1" thickTop="1">
      <c r="A46" s="13"/>
      <c r="B46" s="34" t="s">
        <v>1</v>
      </c>
      <c r="C46" s="13"/>
      <c r="D46" s="48" t="s">
        <v>39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24"/>
      <c r="S46" s="24"/>
      <c r="T46" s="24"/>
      <c r="U46" s="24"/>
      <c r="V46" s="24"/>
      <c r="W46" s="24"/>
      <c r="X46" s="24"/>
      <c r="Y46" s="24"/>
    </row>
    <row r="47" spans="2:9" ht="13.5">
      <c r="B47" s="3" t="s">
        <v>40</v>
      </c>
      <c r="D47" s="4"/>
      <c r="G47" s="35"/>
      <c r="H47" s="45"/>
      <c r="I47" s="45"/>
    </row>
    <row r="48" spans="10:11" ht="12" customHeight="1">
      <c r="J48" s="42"/>
      <c r="K48" s="42"/>
    </row>
    <row r="50" spans="4:17" ht="12.75">
      <c r="D50" s="36"/>
      <c r="H50" s="37"/>
      <c r="I50" s="37"/>
      <c r="J50" s="37"/>
      <c r="K50" s="37"/>
      <c r="L50" s="82"/>
      <c r="M50" s="83"/>
      <c r="N50" s="84"/>
      <c r="O50" s="83"/>
      <c r="P50" s="83"/>
      <c r="Q50" s="37"/>
    </row>
    <row r="51" spans="8:17" ht="12.75">
      <c r="H51" s="36"/>
      <c r="I51" s="36"/>
      <c r="J51" s="36"/>
      <c r="K51" s="36"/>
      <c r="L51" s="43"/>
      <c r="M51" s="43"/>
      <c r="N51" s="43"/>
      <c r="O51" s="43"/>
      <c r="P51" s="43"/>
      <c r="Q51" s="36"/>
    </row>
  </sheetData>
  <sheetProtection selectLockedCells="1"/>
  <mergeCells count="159">
    <mergeCell ref="M17:N17"/>
    <mergeCell ref="O17:Q17"/>
    <mergeCell ref="M22:N22"/>
    <mergeCell ref="O22:Q22"/>
    <mergeCell ref="K22:L22"/>
    <mergeCell ref="O20:Q20"/>
    <mergeCell ref="O21:Q21"/>
    <mergeCell ref="K19:L19"/>
    <mergeCell ref="M19:N19"/>
    <mergeCell ref="O19:Q19"/>
    <mergeCell ref="D14:F14"/>
    <mergeCell ref="H14:I14"/>
    <mergeCell ref="K14:L14"/>
    <mergeCell ref="C18:F18"/>
    <mergeCell ref="H15:I15"/>
    <mergeCell ref="K15:L15"/>
    <mergeCell ref="K18:L18"/>
    <mergeCell ref="D17:F17"/>
    <mergeCell ref="H17:I17"/>
    <mergeCell ref="D12:F12"/>
    <mergeCell ref="H12:I12"/>
    <mergeCell ref="L50:M50"/>
    <mergeCell ref="N50:P50"/>
    <mergeCell ref="K25:L25"/>
    <mergeCell ref="C22:F22"/>
    <mergeCell ref="H22:I22"/>
    <mergeCell ref="D16:F16"/>
    <mergeCell ref="C13:F13"/>
    <mergeCell ref="H13:I13"/>
    <mergeCell ref="O6:Q6"/>
    <mergeCell ref="B7:F8"/>
    <mergeCell ref="H7:I8"/>
    <mergeCell ref="J7:J8"/>
    <mergeCell ref="K7:L8"/>
    <mergeCell ref="M7:N8"/>
    <mergeCell ref="C11:F11"/>
    <mergeCell ref="O7:Q7"/>
    <mergeCell ref="O8:Q8"/>
    <mergeCell ref="A1:D1"/>
    <mergeCell ref="H3:L3"/>
    <mergeCell ref="H5:L5"/>
    <mergeCell ref="H4:L4"/>
    <mergeCell ref="B10:F10"/>
    <mergeCell ref="H10:I10"/>
    <mergeCell ref="K10:L10"/>
    <mergeCell ref="M10:N10"/>
    <mergeCell ref="O10:Q10"/>
    <mergeCell ref="K11:L11"/>
    <mergeCell ref="M11:N11"/>
    <mergeCell ref="O11:Q11"/>
    <mergeCell ref="H11:I11"/>
    <mergeCell ref="O16:Q16"/>
    <mergeCell ref="H18:I18"/>
    <mergeCell ref="K12:L12"/>
    <mergeCell ref="M12:N12"/>
    <mergeCell ref="O12:Q12"/>
    <mergeCell ref="K13:L13"/>
    <mergeCell ref="M13:N13"/>
    <mergeCell ref="O13:Q13"/>
    <mergeCell ref="M14:N14"/>
    <mergeCell ref="O14:Q14"/>
    <mergeCell ref="O23:Q23"/>
    <mergeCell ref="D23:F23"/>
    <mergeCell ref="M15:N15"/>
    <mergeCell ref="O15:Q15"/>
    <mergeCell ref="C15:F15"/>
    <mergeCell ref="M18:N18"/>
    <mergeCell ref="O18:Q18"/>
    <mergeCell ref="H16:I16"/>
    <mergeCell ref="K16:L16"/>
    <mergeCell ref="M16:N16"/>
    <mergeCell ref="L29:M29"/>
    <mergeCell ref="N29:P29"/>
    <mergeCell ref="D24:F24"/>
    <mergeCell ref="H24:I24"/>
    <mergeCell ref="K24:L24"/>
    <mergeCell ref="M24:N24"/>
    <mergeCell ref="O24:Q24"/>
    <mergeCell ref="L32:M32"/>
    <mergeCell ref="N32:P32"/>
    <mergeCell ref="B31:E31"/>
    <mergeCell ref="O27:Q27"/>
    <mergeCell ref="B28:E29"/>
    <mergeCell ref="G28:H29"/>
    <mergeCell ref="I28:I29"/>
    <mergeCell ref="K28:K29"/>
    <mergeCell ref="L28:M28"/>
    <mergeCell ref="N28:Q28"/>
    <mergeCell ref="D34:E34"/>
    <mergeCell ref="G34:H34"/>
    <mergeCell ref="L34:M34"/>
    <mergeCell ref="N34:P34"/>
    <mergeCell ref="D33:E33"/>
    <mergeCell ref="G31:H31"/>
    <mergeCell ref="L31:M31"/>
    <mergeCell ref="N31:P31"/>
    <mergeCell ref="C32:E32"/>
    <mergeCell ref="G32:H32"/>
    <mergeCell ref="C39:E39"/>
    <mergeCell ref="C35:E35"/>
    <mergeCell ref="G35:H35"/>
    <mergeCell ref="L35:M35"/>
    <mergeCell ref="N35:P35"/>
    <mergeCell ref="D36:E36"/>
    <mergeCell ref="G36:H36"/>
    <mergeCell ref="L36:M36"/>
    <mergeCell ref="N36:P36"/>
    <mergeCell ref="C43:E43"/>
    <mergeCell ref="C37:E37"/>
    <mergeCell ref="G37:H37"/>
    <mergeCell ref="L37:M37"/>
    <mergeCell ref="N37:P37"/>
    <mergeCell ref="N39:P39"/>
    <mergeCell ref="D38:E38"/>
    <mergeCell ref="G38:H38"/>
    <mergeCell ref="L38:M38"/>
    <mergeCell ref="N38:P38"/>
    <mergeCell ref="J48:K48"/>
    <mergeCell ref="D44:E44"/>
    <mergeCell ref="G44:H44"/>
    <mergeCell ref="L44:M44"/>
    <mergeCell ref="N44:P44"/>
    <mergeCell ref="D46:Q46"/>
    <mergeCell ref="M20:N20"/>
    <mergeCell ref="C20:F20"/>
    <mergeCell ref="H20:I20"/>
    <mergeCell ref="K20:L20"/>
    <mergeCell ref="D19:F19"/>
    <mergeCell ref="H19:I19"/>
    <mergeCell ref="G40:H40"/>
    <mergeCell ref="L40:M40"/>
    <mergeCell ref="K23:L23"/>
    <mergeCell ref="M23:N23"/>
    <mergeCell ref="G39:H39"/>
    <mergeCell ref="L39:M39"/>
    <mergeCell ref="N40:P40"/>
    <mergeCell ref="G33:H33"/>
    <mergeCell ref="L33:M33"/>
    <mergeCell ref="N33:P33"/>
    <mergeCell ref="D21:F21"/>
    <mergeCell ref="H21:I21"/>
    <mergeCell ref="K21:L21"/>
    <mergeCell ref="M21:N21"/>
    <mergeCell ref="C41:E41"/>
    <mergeCell ref="G41:H41"/>
    <mergeCell ref="L41:M41"/>
    <mergeCell ref="N41:P41"/>
    <mergeCell ref="H23:I23"/>
    <mergeCell ref="D40:E40"/>
    <mergeCell ref="D42:E42"/>
    <mergeCell ref="G42:H42"/>
    <mergeCell ref="L42:M42"/>
    <mergeCell ref="N42:P42"/>
    <mergeCell ref="L51:M51"/>
    <mergeCell ref="N51:P51"/>
    <mergeCell ref="G43:H43"/>
    <mergeCell ref="L43:M43"/>
    <mergeCell ref="N43:P43"/>
    <mergeCell ref="H47:I47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石原　あずさ</dc:creator>
  <cp:keywords/>
  <dc:description/>
  <cp:lastModifiedBy>徳田　優花</cp:lastModifiedBy>
  <cp:lastPrinted>2019-05-09T01:31:50Z</cp:lastPrinted>
  <dcterms:created xsi:type="dcterms:W3CDTF">2008-04-30T02:47:07Z</dcterms:created>
  <dcterms:modified xsi:type="dcterms:W3CDTF">2019-09-03T00:52:57Z</dcterms:modified>
  <cp:category/>
  <cp:version/>
  <cp:contentType/>
  <cp:contentStatus/>
</cp:coreProperties>
</file>