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品川区清掃事務所\許可指導係\佐々木⇔勝田\(R5)新保管場所の算定\"/>
    </mc:Choice>
  </mc:AlternateContent>
  <bookViews>
    <workbookView xWindow="480" yWindow="15" windowWidth="8475" windowHeight="4290"/>
  </bookViews>
  <sheets>
    <sheet name="事業系再利用対象物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4" i="1" l="1"/>
  <c r="B18" i="1"/>
  <c r="B12" i="1"/>
  <c r="B25" i="1" l="1"/>
  <c r="L10" i="1" l="1"/>
  <c r="F23" i="1"/>
  <c r="I17" i="1"/>
  <c r="F17" i="1"/>
  <c r="I11" i="1"/>
  <c r="F11" i="1"/>
  <c r="I23" i="1"/>
  <c r="L15" i="1"/>
  <c r="L21" i="1"/>
  <c r="M10" i="1" l="1"/>
  <c r="M15" i="1"/>
  <c r="M21" i="1"/>
  <c r="L25" i="1"/>
  <c r="M25" i="1" l="1"/>
</calcChain>
</file>

<file path=xl/sharedStrings.xml><?xml version="1.0" encoding="utf-8"?>
<sst xmlns="http://schemas.openxmlformats.org/spreadsheetml/2006/main" count="93" uniqueCount="70">
  <si>
    <t>〈Ⅰ〉</t>
    <phoneticPr fontId="1"/>
  </si>
  <si>
    <t>用途別対象</t>
    <rPh sb="0" eb="3">
      <t>ヨウトベツ</t>
    </rPh>
    <rPh sb="3" eb="5">
      <t>タイショウ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</si>
  <si>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</si>
  <si>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〈Ⅱ〉</t>
    <phoneticPr fontId="1"/>
  </si>
  <si>
    <t>延べ床面積に応じた最低必要面積の計算式</t>
    <rPh sb="0" eb="5">
      <t>ノベユカメンセキ</t>
    </rPh>
    <rPh sb="6" eb="7">
      <t>オウ</t>
    </rPh>
    <rPh sb="9" eb="11">
      <t>サイテイ</t>
    </rPh>
    <rPh sb="11" eb="13">
      <t>ヒツヨウ</t>
    </rPh>
    <rPh sb="13" eb="15">
      <t>メンセキ</t>
    </rPh>
    <rPh sb="16" eb="19">
      <t>ケイサンシキ</t>
    </rPh>
    <phoneticPr fontId="1"/>
  </si>
  <si>
    <t>2㎡以上</t>
    <rPh sb="2" eb="4">
      <t>イジョウ</t>
    </rPh>
    <phoneticPr fontId="1"/>
  </si>
  <si>
    <t>2㎡以上</t>
    <rPh sb="2" eb="4">
      <t>イジョウ</t>
    </rPh>
    <phoneticPr fontId="1"/>
  </si>
  <si>
    <t>4㎡以上</t>
    <phoneticPr fontId="1"/>
  </si>
  <si>
    <t>3㎡以上</t>
    <phoneticPr fontId="1"/>
  </si>
  <si>
    <t>4㎡＋</t>
    <phoneticPr fontId="1"/>
  </si>
  <si>
    <t>＝</t>
    <phoneticPr fontId="1"/>
  </si>
  <si>
    <t>11㎡＋</t>
    <phoneticPr fontId="1"/>
  </si>
  <si>
    <t>16㎡＋</t>
    <phoneticPr fontId="1"/>
  </si>
  <si>
    <t>＝</t>
    <phoneticPr fontId="1"/>
  </si>
  <si>
    <t>3㎡＋</t>
    <phoneticPr fontId="1"/>
  </si>
  <si>
    <t>26㎡以上</t>
    <rPh sb="3" eb="5">
      <t>イジョウ</t>
    </rPh>
    <phoneticPr fontId="1"/>
  </si>
  <si>
    <t>40㎡以上</t>
    <rPh sb="3" eb="5">
      <t>イジョウ</t>
    </rPh>
    <phoneticPr fontId="1"/>
  </si>
  <si>
    <t>16㎡以上</t>
    <rPh sb="3" eb="5">
      <t>イジョウ</t>
    </rPh>
    <phoneticPr fontId="1"/>
  </si>
  <si>
    <t>〈Ⅲ〉</t>
    <phoneticPr fontId="1"/>
  </si>
  <si>
    <t>(A)(B)(C)/(D)</t>
    <phoneticPr fontId="1"/>
  </si>
  <si>
    <t>〈Ⅳ〉</t>
    <phoneticPr fontId="1"/>
  </si>
  <si>
    <t>最低必要面積</t>
    <rPh sb="0" eb="2">
      <t>サイテイ</t>
    </rPh>
    <rPh sb="2" eb="4">
      <t>ヒツヨウ</t>
    </rPh>
    <rPh sb="4" eb="6">
      <t>メンセキ</t>
    </rPh>
    <phoneticPr fontId="1"/>
  </si>
  <si>
    <t>(A)/(D)</t>
    <phoneticPr fontId="1"/>
  </si>
  <si>
    <t>病院・診療所</t>
    <rPh sb="0" eb="2">
      <t>ビョウイン</t>
    </rPh>
    <rPh sb="3" eb="4">
      <t>シン</t>
    </rPh>
    <rPh sb="4" eb="6">
      <t>リョウジョ</t>
    </rPh>
    <phoneticPr fontId="1"/>
  </si>
  <si>
    <t>娯楽施設等</t>
    <rPh sb="0" eb="4">
      <t>ゴラクシセツ</t>
    </rPh>
    <rPh sb="4" eb="5">
      <t>トウ</t>
    </rPh>
    <phoneticPr fontId="1"/>
  </si>
  <si>
    <t>以上</t>
    <rPh sb="0" eb="2">
      <t>イジョウ</t>
    </rPh>
    <phoneticPr fontId="1"/>
  </si>
  <si>
    <t>以上</t>
    <phoneticPr fontId="1"/>
  </si>
  <si>
    <t>用       途</t>
    <rPh sb="0" eb="1">
      <t>ヨウ</t>
    </rPh>
    <rPh sb="8" eb="9">
      <t>ト</t>
    </rPh>
    <phoneticPr fontId="1"/>
  </si>
  <si>
    <t>事   務   所</t>
    <rPh sb="0" eb="1">
      <t>コト</t>
    </rPh>
    <rPh sb="4" eb="5">
      <t>ツトム</t>
    </rPh>
    <rPh sb="8" eb="9">
      <t>トコロ</t>
    </rPh>
    <phoneticPr fontId="1"/>
  </si>
  <si>
    <t>飲   食   店</t>
    <rPh sb="0" eb="1">
      <t>イン</t>
    </rPh>
    <rPh sb="4" eb="5">
      <t>ショク</t>
    </rPh>
    <rPh sb="8" eb="9">
      <t>ミセ</t>
    </rPh>
    <phoneticPr fontId="1"/>
  </si>
  <si>
    <t>学         校</t>
    <rPh sb="0" eb="1">
      <t>ガク</t>
    </rPh>
    <rPh sb="10" eb="11">
      <t>コウ</t>
    </rPh>
    <phoneticPr fontId="1"/>
  </si>
  <si>
    <t>店         舗</t>
    <rPh sb="0" eb="1">
      <t>ミセ</t>
    </rPh>
    <rPh sb="10" eb="11">
      <t>ミセ</t>
    </rPh>
    <phoneticPr fontId="1"/>
  </si>
  <si>
    <t>ホ   テ   ル</t>
    <phoneticPr fontId="1"/>
  </si>
  <si>
    <t>文    化    ・</t>
    <rPh sb="0" eb="1">
      <t>ブン</t>
    </rPh>
    <rPh sb="5" eb="6">
      <t>カ</t>
    </rPh>
    <phoneticPr fontId="1"/>
  </si>
  <si>
    <t>小計   （Ａ）</t>
    <rPh sb="0" eb="2">
      <t>ショウケイ</t>
    </rPh>
    <phoneticPr fontId="1"/>
  </si>
  <si>
    <t>小計   （Ｂ）</t>
    <rPh sb="0" eb="2">
      <t>ショウケイ</t>
    </rPh>
    <phoneticPr fontId="1"/>
  </si>
  <si>
    <t>小計   （Ｃ）</t>
    <rPh sb="0" eb="2">
      <t>ショウケイ</t>
    </rPh>
    <phoneticPr fontId="1"/>
  </si>
  <si>
    <t>合計   （Ｄ）</t>
    <rPh sb="0" eb="2">
      <t>ゴウケイ</t>
    </rPh>
    <phoneticPr fontId="1"/>
  </si>
  <si>
    <t>【算定上の注意】</t>
    <rPh sb="1" eb="3">
      <t>サンテイ</t>
    </rPh>
    <rPh sb="3" eb="4">
      <t>ジョウ</t>
    </rPh>
    <rPh sb="5" eb="7">
      <t>チュウイ</t>
    </rPh>
    <phoneticPr fontId="1"/>
  </si>
  <si>
    <t>２．1万㎡未満と10万㎡以上の建築物については、用途面積の一番多いところの必要面積となります。</t>
    <rPh sb="3" eb="5">
      <t>マンヘイベイ</t>
    </rPh>
    <rPh sb="5" eb="7">
      <t>ミマン</t>
    </rPh>
    <rPh sb="10" eb="12">
      <t>マンヘイベイ</t>
    </rPh>
    <rPh sb="12" eb="14">
      <t>イジョウ</t>
    </rPh>
    <rPh sb="15" eb="18">
      <t>ケンチクブツ</t>
    </rPh>
    <rPh sb="24" eb="26">
      <t>ヨウト</t>
    </rPh>
    <rPh sb="26" eb="28">
      <t>メンセキ</t>
    </rPh>
    <rPh sb="29" eb="31">
      <t>イチバン</t>
    </rPh>
    <rPh sb="31" eb="32">
      <t>オオ</t>
    </rPh>
    <rPh sb="37" eb="39">
      <t>ヒツヨウ</t>
    </rPh>
    <rPh sb="39" eb="41">
      <t>メンセキ</t>
    </rPh>
    <phoneticPr fontId="1"/>
  </si>
  <si>
    <t>１．対象延べ床面積には共有部分を含まないでください。</t>
    <rPh sb="2" eb="4">
      <t>タイショウ</t>
    </rPh>
    <rPh sb="4" eb="5">
      <t>ノ</t>
    </rPh>
    <rPh sb="6" eb="9">
      <t>ユカメンセキ</t>
    </rPh>
    <rPh sb="11" eb="13">
      <t>キョウユウ</t>
    </rPh>
    <rPh sb="13" eb="15">
      <t>ブブン</t>
    </rPh>
    <rPh sb="16" eb="17">
      <t>フク</t>
    </rPh>
    <phoneticPr fontId="1"/>
  </si>
  <si>
    <t>５．１万㎡以上で用途が複合する建築物の場合は、次の手順で計算してください。</t>
    <rPh sb="3" eb="5">
      <t>マンヘイベイ</t>
    </rPh>
    <rPh sb="5" eb="7">
      <t>イジョウ</t>
    </rPh>
    <rPh sb="8" eb="10">
      <t>ヨウト</t>
    </rPh>
    <rPh sb="11" eb="13">
      <t>フクゴウ</t>
    </rPh>
    <rPh sb="15" eb="18">
      <t>ケンチクブツ</t>
    </rPh>
    <rPh sb="19" eb="21">
      <t>バアイ</t>
    </rPh>
    <rPh sb="23" eb="24">
      <t>ツギ</t>
    </rPh>
    <rPh sb="25" eb="27">
      <t>テジュン</t>
    </rPh>
    <rPh sb="28" eb="30">
      <t>ケイサン</t>
    </rPh>
    <phoneticPr fontId="1"/>
  </si>
  <si>
    <t>　　　これが１棟に占める用途別の割合となります。</t>
    <rPh sb="7" eb="8">
      <t>トウ</t>
    </rPh>
    <rPh sb="9" eb="10">
      <t>シ</t>
    </rPh>
    <rPh sb="12" eb="14">
      <t>ヨウト</t>
    </rPh>
    <rPh sb="14" eb="15">
      <t>ベツ</t>
    </rPh>
    <rPh sb="16" eb="18">
      <t>ワリアイ</t>
    </rPh>
    <phoneticPr fontId="1"/>
  </si>
  <si>
    <t>　　　この数値が保管場所最低必要面積となります。</t>
    <rPh sb="5" eb="7">
      <t>スウチ</t>
    </rPh>
    <rPh sb="8" eb="10">
      <t>ホカン</t>
    </rPh>
    <rPh sb="10" eb="12">
      <t>バショ</t>
    </rPh>
    <rPh sb="12" eb="14">
      <t>サイテイ</t>
    </rPh>
    <rPh sb="14" eb="16">
      <t>ヒツヨウ</t>
    </rPh>
    <rPh sb="16" eb="18">
      <t>メンセキ</t>
    </rPh>
    <phoneticPr fontId="1"/>
  </si>
  <si>
    <t>(Ｂ)/(D)</t>
    <phoneticPr fontId="1"/>
  </si>
  <si>
    <t>(Ｃ)/(D)</t>
    <phoneticPr fontId="1"/>
  </si>
  <si>
    <t>別表４　　事業系再利用対象物の保管場所最低必要面積算出基準</t>
    <rPh sb="0" eb="2">
      <t>ベッピョウ</t>
    </rPh>
    <rPh sb="5" eb="8">
      <t>ジギョウケイ</t>
    </rPh>
    <rPh sb="8" eb="11">
      <t>サイリヨウ</t>
    </rPh>
    <rPh sb="11" eb="14">
      <t>タイショウブツ</t>
    </rPh>
    <rPh sb="15" eb="19">
      <t>ホカンバショ</t>
    </rPh>
    <rPh sb="19" eb="21">
      <t>サイテイ</t>
    </rPh>
    <rPh sb="21" eb="23">
      <t>ヒツヨウ</t>
    </rPh>
    <rPh sb="23" eb="25">
      <t>メンセキ</t>
    </rPh>
    <rPh sb="25" eb="27">
      <t>サンシュツ</t>
    </rPh>
    <rPh sb="27" eb="29">
      <t>キジュン</t>
    </rPh>
    <phoneticPr fontId="1"/>
  </si>
  <si>
    <t>1棟に占める
用途別の割合</t>
    <rPh sb="0" eb="2">
      <t>１トウ</t>
    </rPh>
    <rPh sb="3" eb="4">
      <t>シ</t>
    </rPh>
    <rPh sb="7" eb="10">
      <t>ヨウトベツ</t>
    </rPh>
    <rPh sb="11" eb="13">
      <t>ワリアイ</t>
    </rPh>
    <phoneticPr fontId="1"/>
  </si>
  <si>
    <t xml:space="preserve">     ×3</t>
    <phoneticPr fontId="1"/>
  </si>
  <si>
    <t xml:space="preserve">     ×2</t>
    <phoneticPr fontId="1"/>
  </si>
  <si>
    <t xml:space="preserve">     ×4</t>
    <phoneticPr fontId="1"/>
  </si>
  <si>
    <t xml:space="preserve">     ×1</t>
    <phoneticPr fontId="1"/>
  </si>
  <si>
    <t>（Ⅱ）×（Ⅲ）</t>
    <phoneticPr fontId="1"/>
  </si>
  <si>
    <t>　（２）（１）の数値を〈Ⅱ〉欄の用途と面積が該当する計算式の（D）に記入し計算してください。（小数点第３位四捨五入）</t>
    <rPh sb="8" eb="10">
      <t>スウチ</t>
    </rPh>
    <rPh sb="14" eb="15">
      <t>ラン</t>
    </rPh>
    <rPh sb="16" eb="18">
      <t>ヨウト</t>
    </rPh>
    <rPh sb="19" eb="21">
      <t>メンセキ</t>
    </rPh>
    <rPh sb="22" eb="24">
      <t>ガイトウ</t>
    </rPh>
    <rPh sb="26" eb="28">
      <t>ケイサン</t>
    </rPh>
    <rPh sb="28" eb="29">
      <t>シキ</t>
    </rPh>
    <rPh sb="34" eb="36">
      <t>キニュウ</t>
    </rPh>
    <rPh sb="37" eb="39">
      <t>ケイサン</t>
    </rPh>
    <rPh sb="47" eb="50">
      <t>ショウスウテン</t>
    </rPh>
    <rPh sb="50" eb="51">
      <t>ダイ</t>
    </rPh>
    <rPh sb="52" eb="53">
      <t>イ</t>
    </rPh>
    <rPh sb="53" eb="57">
      <t>シシャゴニュウ</t>
    </rPh>
    <phoneticPr fontId="1"/>
  </si>
  <si>
    <t>　（２）（１）の数値を〈Ⅱ〉欄の各用途と面積が該当する計算式の（D）に記入し計算してください。（小数点第３位四捨五入）</t>
    <rPh sb="8" eb="10">
      <t>スウチ</t>
    </rPh>
    <rPh sb="14" eb="15">
      <t>ラン</t>
    </rPh>
    <rPh sb="16" eb="17">
      <t>カク</t>
    </rPh>
    <rPh sb="17" eb="19">
      <t>ヨウト</t>
    </rPh>
    <rPh sb="20" eb="22">
      <t>メンセキ</t>
    </rPh>
    <rPh sb="23" eb="25">
      <t>ガイトウ</t>
    </rPh>
    <rPh sb="27" eb="29">
      <t>ケイサン</t>
    </rPh>
    <rPh sb="29" eb="30">
      <t>シキ</t>
    </rPh>
    <rPh sb="35" eb="37">
      <t>キニュウ</t>
    </rPh>
    <rPh sb="38" eb="40">
      <t>ケイサン</t>
    </rPh>
    <rPh sb="48" eb="51">
      <t>ショウスウテン</t>
    </rPh>
    <rPh sb="51" eb="52">
      <t>ダイ</t>
    </rPh>
    <rPh sb="53" eb="54">
      <t>イ</t>
    </rPh>
    <rPh sb="54" eb="58">
      <t>シシャゴニュウ</t>
    </rPh>
    <phoneticPr fontId="1"/>
  </si>
  <si>
    <t>　（１）各用途別の対象延床面積を〈Ⅰ〉欄に記入し、合計した数値を（D)に記入してください。</t>
    <rPh sb="4" eb="7">
      <t>カクヨウト</t>
    </rPh>
    <rPh sb="7" eb="8">
      <t>ベツ</t>
    </rPh>
    <rPh sb="9" eb="11">
      <t>タイショウ</t>
    </rPh>
    <rPh sb="11" eb="12">
      <t>ノ</t>
    </rPh>
    <rPh sb="12" eb="15">
      <t>ユカメンセキ</t>
    </rPh>
    <rPh sb="19" eb="20">
      <t>ラン</t>
    </rPh>
    <rPh sb="21" eb="23">
      <t>キニュウ</t>
    </rPh>
    <rPh sb="25" eb="27">
      <t>ゴウケイ</t>
    </rPh>
    <rPh sb="29" eb="31">
      <t>スウチ</t>
    </rPh>
    <rPh sb="36" eb="38">
      <t>キニュウ</t>
    </rPh>
    <phoneticPr fontId="1"/>
  </si>
  <si>
    <t>　（１）該当する用途の対象床面積を〈Ⅰ〉欄に記入し、その数値を合計（D）にも記入してください。</t>
    <rPh sb="4" eb="6">
      <t>ガイトウ</t>
    </rPh>
    <rPh sb="8" eb="10">
      <t>ヨウト</t>
    </rPh>
    <rPh sb="11" eb="13">
      <t>タイショウ</t>
    </rPh>
    <rPh sb="13" eb="14">
      <t>ユカ</t>
    </rPh>
    <rPh sb="14" eb="16">
      <t>メンセキ</t>
    </rPh>
    <rPh sb="20" eb="21">
      <t>ラン</t>
    </rPh>
    <rPh sb="22" eb="24">
      <t>キニュウ</t>
    </rPh>
    <rPh sb="28" eb="30">
      <t>スウチ</t>
    </rPh>
    <rPh sb="31" eb="33">
      <t>ゴウケイ</t>
    </rPh>
    <rPh sb="38" eb="40">
      <t>キニュウ</t>
    </rPh>
    <phoneticPr fontId="1"/>
  </si>
  <si>
    <t>　（３）〈Ⅰ〉の各用途別の面積{（A)（B)（C)}と合計面積{（D)}を〈Ⅲ〉欄の（A)から（D)に当てはめてください。</t>
    <rPh sb="8" eb="11">
      <t>カクヨウト</t>
    </rPh>
    <rPh sb="11" eb="12">
      <t>ベツ</t>
    </rPh>
    <rPh sb="13" eb="15">
      <t>メンセキ</t>
    </rPh>
    <rPh sb="27" eb="29">
      <t>ゴウケイ</t>
    </rPh>
    <rPh sb="29" eb="31">
      <t>メンセキ</t>
    </rPh>
    <rPh sb="40" eb="41">
      <t>ラン</t>
    </rPh>
    <rPh sb="51" eb="52">
      <t>ア</t>
    </rPh>
    <phoneticPr fontId="1"/>
  </si>
  <si>
    <t>　（４）各用途別に（２）の数値に（３）の割合を乗じ、小数点第２位を四捨五入して〈Ⅳ〉欄に記入し合計してください。</t>
    <rPh sb="4" eb="7">
      <t>カクヨウト</t>
    </rPh>
    <rPh sb="7" eb="8">
      <t>ベツ</t>
    </rPh>
    <rPh sb="13" eb="15">
      <t>スウチ</t>
    </rPh>
    <rPh sb="20" eb="22">
      <t>ワリアイ</t>
    </rPh>
    <rPh sb="23" eb="24">
      <t>ジョウ</t>
    </rPh>
    <rPh sb="26" eb="29">
      <t>ショウスウテン</t>
    </rPh>
    <rPh sb="29" eb="30">
      <t>ダイ</t>
    </rPh>
    <rPh sb="31" eb="32">
      <t>イ</t>
    </rPh>
    <rPh sb="33" eb="37">
      <t>シシャゴニュウ</t>
    </rPh>
    <rPh sb="42" eb="43">
      <t>ラン</t>
    </rPh>
    <rPh sb="44" eb="46">
      <t>キニュウ</t>
    </rPh>
    <rPh sb="47" eb="49">
      <t>ゴウケイ</t>
    </rPh>
    <phoneticPr fontId="1"/>
  </si>
  <si>
    <t>　（３）（２）の数値を小数点第２位を四捨五入した〈Ⅳ〉欄に記入してください。この数値が保管場所最低必要面積となります。</t>
    <rPh sb="8" eb="10">
      <t>スウチ</t>
    </rPh>
    <rPh sb="11" eb="14">
      <t>ショウスウテン</t>
    </rPh>
    <rPh sb="14" eb="15">
      <t>ダイ</t>
    </rPh>
    <rPh sb="16" eb="17">
      <t>イ</t>
    </rPh>
    <rPh sb="18" eb="22">
      <t>シシャゴニュウ</t>
    </rPh>
    <rPh sb="27" eb="28">
      <t>ラン</t>
    </rPh>
    <rPh sb="29" eb="31">
      <t>キニュウ</t>
    </rPh>
    <rPh sb="40" eb="42">
      <t>スウチ</t>
    </rPh>
    <rPh sb="43" eb="45">
      <t>ホカン</t>
    </rPh>
    <rPh sb="45" eb="47">
      <t>バショ</t>
    </rPh>
    <rPh sb="47" eb="49">
      <t>サイテイ</t>
    </rPh>
    <rPh sb="49" eb="51">
      <t>ヒツヨウ</t>
    </rPh>
    <rPh sb="51" eb="53">
      <t>メンセキ</t>
    </rPh>
    <phoneticPr fontId="1"/>
  </si>
  <si>
    <t>10,000㎡</t>
    <phoneticPr fontId="1"/>
  </si>
  <si>
    <t>（（Ｄ）－10,000㎡）</t>
    <phoneticPr fontId="1"/>
  </si>
  <si>
    <t>（Ｄ）が10,000㎡～50,000㎡未満</t>
    <rPh sb="19" eb="21">
      <t>ミマン</t>
    </rPh>
    <phoneticPr fontId="1"/>
  </si>
  <si>
    <t>（Ｄ）が50,000㎡～100,000㎡未満</t>
    <rPh sb="20" eb="22">
      <t>ミマン</t>
    </rPh>
    <phoneticPr fontId="1"/>
  </si>
  <si>
    <t>（Ｄ）が                       100,000㎡以上</t>
    <rPh sb="35" eb="37">
      <t>イジョウ</t>
    </rPh>
    <phoneticPr fontId="1"/>
  </si>
  <si>
    <t>（（Ｄ）－50,000㎡）</t>
    <phoneticPr fontId="1"/>
  </si>
  <si>
    <t>（Ｄ）が
1,000㎡以上
3,000未満</t>
    <rPh sb="11" eb="13">
      <t>イジョウ</t>
    </rPh>
    <rPh sb="19" eb="21">
      <t>ミマン</t>
    </rPh>
    <phoneticPr fontId="1"/>
  </si>
  <si>
    <t>（Ｄ）が
3,000㎡以上
10,000未満</t>
    <rPh sb="11" eb="13">
      <t>イジョウ</t>
    </rPh>
    <rPh sb="20" eb="22">
      <t>ミマン</t>
    </rPh>
    <phoneticPr fontId="1"/>
  </si>
  <si>
    <t>３．1万㎡以上の建築物における最低必要面積は４㎡以上とします。４㎡未満となった場合でも４㎡以上確保してください。</t>
    <rPh sb="3" eb="5">
      <t>マンヘイベイ</t>
    </rPh>
    <rPh sb="5" eb="7">
      <t>イジョウ</t>
    </rPh>
    <rPh sb="8" eb="11">
      <t>ケンチクブツ</t>
    </rPh>
    <rPh sb="15" eb="17">
      <t>サイテイ</t>
    </rPh>
    <rPh sb="17" eb="19">
      <t>ヒツヨウ</t>
    </rPh>
    <rPh sb="19" eb="21">
      <t>メンセキ</t>
    </rPh>
    <rPh sb="24" eb="26">
      <t>イジョウ</t>
    </rPh>
    <rPh sb="33" eb="35">
      <t>ミマン</t>
    </rPh>
    <rPh sb="39" eb="41">
      <t>バアイ</t>
    </rPh>
    <rPh sb="45" eb="47">
      <t>イジョウ</t>
    </rPh>
    <rPh sb="47" eb="49">
      <t>カクホ</t>
    </rPh>
    <phoneticPr fontId="1"/>
  </si>
  <si>
    <t>４．1万㎡以上で用途が単一な建築物の場合は、次の手順で計算してください。</t>
    <rPh sb="3" eb="5">
      <t>マンヘイベイ</t>
    </rPh>
    <rPh sb="5" eb="7">
      <t>イジョウ</t>
    </rPh>
    <rPh sb="8" eb="10">
      <t>ヨウト</t>
    </rPh>
    <rPh sb="11" eb="13">
      <t>タンイツ</t>
    </rPh>
    <rPh sb="14" eb="17">
      <t>ケンチクブツ</t>
    </rPh>
    <rPh sb="18" eb="20">
      <t>バアイ</t>
    </rPh>
    <rPh sb="22" eb="23">
      <t>ツギ</t>
    </rPh>
    <rPh sb="24" eb="26">
      <t>テジュン</t>
    </rPh>
    <rPh sb="27" eb="29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</si>
</sst>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0.00&quot;㎡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77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9" xfId="0" applyFont="1" applyBorder="1"/>
    <xf numFmtId="0" fontId="4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/>
    <xf numFmtId="0" fontId="0" fillId="0" borderId="11" xfId="0" applyFont="1" applyBorder="1" applyAlignment="1"/>
    <xf numFmtId="0" fontId="0" fillId="0" borderId="11" xfId="0" applyFont="1" applyBorder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Border="1"/>
    <xf numFmtId="0" fontId="4" fillId="0" borderId="1" xfId="0" applyFont="1" applyBorder="1" applyAlignment="1">
      <alignment horizontal="center"/>
    </xf>
    <xf numFmtId="178" fontId="4" fillId="0" borderId="1" xfId="0" applyNumberFormat="1" applyFont="1" applyBorder="1" applyAlignment="1">
      <alignment horizontal="right" vertical="center"/>
    </xf>
    <xf numFmtId="0" fontId="0" fillId="0" borderId="1" xfId="0" applyFont="1" applyBorder="1"/>
    <xf numFmtId="178" fontId="4" fillId="0" borderId="2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vertical="top"/>
    </xf>
    <xf numFmtId="0" fontId="0" fillId="0" borderId="0" xfId="0" applyFont="1" applyBorder="1"/>
    <xf numFmtId="0" fontId="0" fillId="0" borderId="5" xfId="0" applyFont="1" applyBorder="1"/>
    <xf numFmtId="0" fontId="4" fillId="0" borderId="17" xfId="0" applyFont="1" applyBorder="1" applyAlignment="1">
      <alignment horizontal="center"/>
    </xf>
    <xf numFmtId="178" fontId="4" fillId="0" borderId="17" xfId="0" applyNumberFormat="1" applyFont="1" applyBorder="1" applyAlignment="1">
      <alignment horizontal="right" vertical="center"/>
    </xf>
    <xf numFmtId="0" fontId="0" fillId="0" borderId="5" xfId="0" applyFont="1" applyFill="1" applyBorder="1"/>
    <xf numFmtId="0" fontId="4" fillId="0" borderId="3" xfId="0" applyFont="1" applyBorder="1" applyAlignment="1">
      <alignment horizontal="center"/>
    </xf>
    <xf numFmtId="178" fontId="4" fillId="0" borderId="3" xfId="0" applyNumberFormat="1" applyFont="1" applyBorder="1" applyAlignment="1">
      <alignment horizontal="right" vertical="center"/>
    </xf>
    <xf numFmtId="0" fontId="0" fillId="0" borderId="10" xfId="0" applyFont="1" applyBorder="1"/>
    <xf numFmtId="0" fontId="0" fillId="0" borderId="12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4" xfId="0" applyFont="1" applyBorder="1"/>
    <xf numFmtId="0" fontId="4" fillId="0" borderId="13" xfId="0" applyFont="1" applyBorder="1" applyAlignment="1">
      <alignment horizontal="center"/>
    </xf>
    <xf numFmtId="178" fontId="4" fillId="0" borderId="13" xfId="0" applyNumberFormat="1" applyFont="1" applyBorder="1" applyAlignment="1">
      <alignment horizontal="right" vertical="center"/>
    </xf>
    <xf numFmtId="177" fontId="0" fillId="0" borderId="11" xfId="0" applyNumberFormat="1" applyFont="1" applyBorder="1"/>
    <xf numFmtId="0" fontId="0" fillId="0" borderId="5" xfId="0" applyFont="1" applyBorder="1" applyAlignment="1"/>
    <xf numFmtId="0" fontId="4" fillId="0" borderId="6" xfId="0" applyFont="1" applyBorder="1" applyAlignment="1">
      <alignment horizontal="center"/>
    </xf>
    <xf numFmtId="178" fontId="4" fillId="0" borderId="6" xfId="0" applyNumberFormat="1" applyFont="1" applyBorder="1" applyAlignment="1">
      <alignment horizontal="right" vertical="center"/>
    </xf>
    <xf numFmtId="10" fontId="0" fillId="0" borderId="6" xfId="0" applyNumberFormat="1" applyFont="1" applyBorder="1"/>
    <xf numFmtId="178" fontId="0" fillId="0" borderId="6" xfId="0" applyNumberFormat="1" applyFont="1" applyBorder="1"/>
    <xf numFmtId="0" fontId="0" fillId="0" borderId="0" xfId="0" applyFont="1"/>
    <xf numFmtId="0" fontId="4" fillId="0" borderId="9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3" xfId="0" applyFont="1" applyBorder="1" applyAlignment="1">
      <alignment wrapText="1"/>
    </xf>
    <xf numFmtId="178" fontId="0" fillId="2" borderId="0" xfId="0" applyNumberFormat="1" applyFont="1" applyFill="1" applyBorder="1"/>
    <xf numFmtId="10" fontId="0" fillId="2" borderId="2" xfId="0" applyNumberFormat="1" applyFont="1" applyFill="1" applyBorder="1"/>
    <xf numFmtId="178" fontId="0" fillId="2" borderId="2" xfId="0" applyNumberFormat="1" applyFont="1" applyFill="1" applyBorder="1"/>
    <xf numFmtId="177" fontId="0" fillId="0" borderId="6" xfId="0" applyNumberFormat="1" applyFont="1" applyFill="1" applyBorder="1"/>
    <xf numFmtId="176" fontId="0" fillId="0" borderId="14" xfId="0" applyNumberFormat="1" applyFont="1" applyFill="1" applyBorder="1"/>
    <xf numFmtId="176" fontId="0" fillId="0" borderId="15" xfId="0" applyNumberFormat="1" applyFont="1" applyFill="1" applyBorder="1"/>
    <xf numFmtId="176" fontId="0" fillId="0" borderId="16" xfId="0" applyNumberFormat="1" applyFont="1" applyFill="1" applyBorder="1"/>
    <xf numFmtId="178" fontId="0" fillId="0" borderId="2" xfId="0" applyNumberFormat="1" applyFont="1" applyFill="1" applyBorder="1"/>
    <xf numFmtId="0" fontId="7" fillId="0" borderId="11" xfId="0" applyFont="1" applyBorder="1" applyAlignment="1">
      <alignment horizontal="left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Zeros="0" tabSelected="1" workbookViewId="0">
      <selection activeCell="N1" sqref="N1"/>
    </sheetView>
  </sheetViews>
  <sheetFormatPr defaultRowHeight="13.5" x14ac:dyDescent="0.15"/>
  <cols>
    <col min="1" max="2" width="13.125" customWidth="1"/>
    <col min="3" max="4" width="10" customWidth="1"/>
    <col min="5" max="10" width="9" customWidth="1"/>
    <col min="11" max="13" width="13.75" customWidth="1"/>
  </cols>
  <sheetData>
    <row r="1" spans="1:13" ht="24" customHeight="1" x14ac:dyDescent="0.15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x14ac:dyDescent="0.15">
      <c r="A2" s="4"/>
      <c r="B2" s="5" t="s">
        <v>0</v>
      </c>
      <c r="C2" s="61" t="s">
        <v>3</v>
      </c>
      <c r="D2" s="62"/>
      <c r="E2" s="62"/>
      <c r="F2" s="62"/>
      <c r="G2" s="62"/>
      <c r="H2" s="62"/>
      <c r="I2" s="62"/>
      <c r="J2" s="62"/>
      <c r="K2" s="62"/>
      <c r="L2" s="4" t="s">
        <v>18</v>
      </c>
      <c r="M2" s="4" t="s">
        <v>20</v>
      </c>
    </row>
    <row r="3" spans="1:13" x14ac:dyDescent="0.15">
      <c r="A3" s="6"/>
      <c r="B3" s="7"/>
      <c r="C3" s="63" t="s">
        <v>4</v>
      </c>
      <c r="D3" s="64"/>
      <c r="E3" s="64"/>
      <c r="F3" s="64"/>
      <c r="G3" s="64"/>
      <c r="H3" s="64"/>
      <c r="I3" s="64"/>
      <c r="J3" s="64"/>
      <c r="K3" s="64"/>
      <c r="L3" s="65" t="s">
        <v>47</v>
      </c>
      <c r="M3" s="8" t="s">
        <v>21</v>
      </c>
    </row>
    <row r="4" spans="1:13" x14ac:dyDescent="0.15">
      <c r="A4" s="6" t="s">
        <v>27</v>
      </c>
      <c r="B4" s="9" t="s">
        <v>1</v>
      </c>
      <c r="C4" s="10"/>
      <c r="D4" s="11"/>
      <c r="E4" s="11"/>
      <c r="F4" s="11"/>
      <c r="G4" s="11"/>
      <c r="H4" s="11"/>
      <c r="I4" s="11"/>
      <c r="J4" s="11"/>
      <c r="K4" s="12"/>
      <c r="L4" s="65"/>
      <c r="M4" s="6" t="s">
        <v>52</v>
      </c>
    </row>
    <row r="5" spans="1:13" ht="15" customHeight="1" x14ac:dyDescent="0.15">
      <c r="A5" s="6"/>
      <c r="B5" s="13"/>
      <c r="C5" s="69" t="s">
        <v>66</v>
      </c>
      <c r="D5" s="69" t="s">
        <v>67</v>
      </c>
      <c r="E5" s="43"/>
      <c r="F5" s="44"/>
      <c r="G5" s="45"/>
      <c r="H5" s="43"/>
      <c r="I5" s="44"/>
      <c r="J5" s="45"/>
      <c r="K5" s="66" t="s">
        <v>64</v>
      </c>
      <c r="L5" s="46"/>
      <c r="M5" s="46"/>
    </row>
    <row r="6" spans="1:13" ht="15" customHeight="1" x14ac:dyDescent="0.15">
      <c r="A6" s="6"/>
      <c r="B6" s="13" t="s">
        <v>2</v>
      </c>
      <c r="C6" s="69"/>
      <c r="D6" s="69"/>
      <c r="E6" s="71" t="s">
        <v>62</v>
      </c>
      <c r="F6" s="72"/>
      <c r="G6" s="73"/>
      <c r="H6" s="71" t="s">
        <v>63</v>
      </c>
      <c r="I6" s="72"/>
      <c r="J6" s="73"/>
      <c r="K6" s="67"/>
      <c r="L6" s="47" t="s">
        <v>19</v>
      </c>
      <c r="M6" s="46"/>
    </row>
    <row r="7" spans="1:13" ht="15" customHeight="1" x14ac:dyDescent="0.15">
      <c r="A7" s="15"/>
      <c r="B7" s="16"/>
      <c r="C7" s="70"/>
      <c r="D7" s="70"/>
      <c r="E7" s="48"/>
      <c r="F7" s="49"/>
      <c r="G7" s="50"/>
      <c r="H7" s="48"/>
      <c r="I7" s="49"/>
      <c r="J7" s="50"/>
      <c r="K7" s="68"/>
      <c r="L7" s="51"/>
      <c r="M7" s="51"/>
    </row>
    <row r="8" spans="1:13" x14ac:dyDescent="0.15">
      <c r="A8" s="17" t="s">
        <v>28</v>
      </c>
      <c r="B8" s="18"/>
      <c r="C8" s="19"/>
      <c r="D8" s="19"/>
      <c r="E8" s="77" t="s">
        <v>61</v>
      </c>
      <c r="F8" s="78"/>
      <c r="G8" s="79"/>
      <c r="H8" s="77" t="s">
        <v>65</v>
      </c>
      <c r="I8" s="78"/>
      <c r="J8" s="79"/>
      <c r="K8" s="74" t="s">
        <v>15</v>
      </c>
      <c r="L8" s="19"/>
      <c r="M8" s="14"/>
    </row>
    <row r="9" spans="1:13" x14ac:dyDescent="0.15">
      <c r="A9" s="8" t="s">
        <v>29</v>
      </c>
      <c r="B9" s="20"/>
      <c r="C9" s="14"/>
      <c r="D9" s="14"/>
      <c r="E9" s="21" t="s">
        <v>9</v>
      </c>
      <c r="F9" s="22" t="s">
        <v>60</v>
      </c>
      <c r="G9" s="23" t="s">
        <v>48</v>
      </c>
      <c r="H9" s="7" t="s">
        <v>12</v>
      </c>
      <c r="I9" s="22" t="s">
        <v>60</v>
      </c>
      <c r="J9" s="23" t="s">
        <v>49</v>
      </c>
      <c r="K9" s="75"/>
      <c r="L9" s="6" t="s">
        <v>22</v>
      </c>
      <c r="M9" s="14"/>
    </row>
    <row r="10" spans="1:13" x14ac:dyDescent="0.15">
      <c r="A10" s="8" t="s">
        <v>30</v>
      </c>
      <c r="B10" s="20"/>
      <c r="C10" s="6" t="s">
        <v>6</v>
      </c>
      <c r="D10" s="6" t="s">
        <v>7</v>
      </c>
      <c r="E10" s="7"/>
      <c r="F10" s="22"/>
      <c r="G10" s="23"/>
      <c r="H10" s="7"/>
      <c r="I10" s="22"/>
      <c r="J10" s="23"/>
      <c r="K10" s="75"/>
      <c r="L10" s="53" t="str">
        <f>IFERROR($B$12/$B$25,"")</f>
        <v/>
      </c>
      <c r="M10" s="54" t="str">
        <f>IFERROR(IF($I$11&lt;&gt;"",$I$11,IF($F$11&lt;&gt;"",$F$11,""))*$L$10,"")</f>
        <v/>
      </c>
    </row>
    <row r="11" spans="1:13" x14ac:dyDescent="0.15">
      <c r="A11" s="24" t="s">
        <v>23</v>
      </c>
      <c r="B11" s="25"/>
      <c r="C11" s="14"/>
      <c r="D11" s="14"/>
      <c r="E11" s="7" t="s">
        <v>10</v>
      </c>
      <c r="F11" s="52" t="str">
        <f>IF($B$25&lt;10000,"",IF($B$25&gt;49999,"",IF($B$12=0,"",4+($B$25-10000)/10000*3)))</f>
        <v/>
      </c>
      <c r="G11" s="26" t="s">
        <v>25</v>
      </c>
      <c r="H11" s="7" t="s">
        <v>10</v>
      </c>
      <c r="I11" s="52" t="str">
        <f>IF($B$25&lt;50000,"",IF($B$25&gt;99999,"",IF($B$12=0,"",16+($B$25-50000)/10000*2)))</f>
        <v/>
      </c>
      <c r="J11" s="23" t="s">
        <v>26</v>
      </c>
      <c r="K11" s="75"/>
      <c r="L11" s="14"/>
      <c r="M11" s="59"/>
    </row>
    <row r="12" spans="1:13" x14ac:dyDescent="0.15">
      <c r="A12" s="27" t="s">
        <v>34</v>
      </c>
      <c r="B12" s="28">
        <f>SUM(B8:B11)</f>
        <v>0</v>
      </c>
      <c r="C12" s="16"/>
      <c r="D12" s="16"/>
      <c r="E12" s="29"/>
      <c r="F12" s="12"/>
      <c r="G12" s="30"/>
      <c r="H12" s="29"/>
      <c r="I12" s="12"/>
      <c r="J12" s="30"/>
      <c r="K12" s="76"/>
      <c r="L12" s="16"/>
      <c r="M12" s="16"/>
    </row>
    <row r="13" spans="1:13" x14ac:dyDescent="0.15">
      <c r="A13" s="17" t="s">
        <v>31</v>
      </c>
      <c r="B13" s="18"/>
      <c r="C13" s="19"/>
      <c r="D13" s="19"/>
      <c r="E13" s="31"/>
      <c r="F13" s="32"/>
      <c r="G13" s="33"/>
      <c r="H13" s="31"/>
      <c r="I13" s="32"/>
      <c r="J13" s="33"/>
      <c r="K13" s="74" t="s">
        <v>16</v>
      </c>
      <c r="L13" s="14"/>
      <c r="M13" s="19"/>
    </row>
    <row r="14" spans="1:13" x14ac:dyDescent="0.15">
      <c r="A14" s="8"/>
      <c r="B14" s="20"/>
      <c r="C14" s="14"/>
      <c r="D14" s="14"/>
      <c r="E14" s="80" t="s">
        <v>61</v>
      </c>
      <c r="F14" s="81"/>
      <c r="G14" s="82"/>
      <c r="H14" s="80" t="s">
        <v>61</v>
      </c>
      <c r="I14" s="81"/>
      <c r="J14" s="82"/>
      <c r="K14" s="75"/>
      <c r="L14" s="6" t="s">
        <v>44</v>
      </c>
      <c r="M14" s="14"/>
    </row>
    <row r="15" spans="1:13" x14ac:dyDescent="0.15">
      <c r="A15" s="8" t="s">
        <v>32</v>
      </c>
      <c r="B15" s="20"/>
      <c r="C15" s="6" t="s">
        <v>5</v>
      </c>
      <c r="D15" s="6" t="s">
        <v>7</v>
      </c>
      <c r="E15" s="7" t="s">
        <v>9</v>
      </c>
      <c r="F15" s="22" t="s">
        <v>60</v>
      </c>
      <c r="G15" s="23" t="s">
        <v>50</v>
      </c>
      <c r="H15" s="7" t="s">
        <v>9</v>
      </c>
      <c r="I15" s="22" t="s">
        <v>60</v>
      </c>
      <c r="J15" s="23" t="s">
        <v>50</v>
      </c>
      <c r="K15" s="75"/>
      <c r="L15" s="53" t="str">
        <f>IFERROR($B$18/$B$25,"")</f>
        <v/>
      </c>
      <c r="M15" s="54" t="str">
        <f>IFERROR(IF($I$17&lt;&gt;"",$I$17,IF($F$17&lt;&gt;"",$F$17,""))*$L$15,"")</f>
        <v/>
      </c>
    </row>
    <row r="16" spans="1:13" x14ac:dyDescent="0.15">
      <c r="A16" s="8"/>
      <c r="B16" s="20"/>
      <c r="C16" s="14"/>
      <c r="D16" s="14"/>
      <c r="E16" s="7"/>
      <c r="F16" s="22"/>
      <c r="G16" s="23"/>
      <c r="H16" s="7"/>
      <c r="I16" s="22"/>
      <c r="J16" s="23"/>
      <c r="K16" s="75"/>
      <c r="L16" s="14"/>
      <c r="M16" s="59"/>
    </row>
    <row r="17" spans="1:14" x14ac:dyDescent="0.15">
      <c r="A17" s="24"/>
      <c r="B17" s="25"/>
      <c r="C17" s="14"/>
      <c r="D17" s="14"/>
      <c r="E17" s="7" t="s">
        <v>10</v>
      </c>
      <c r="F17" s="52" t="str">
        <f>IF($B$25&lt;10000,"",IF($B$25&gt;49999,"",IF($B$18=0,"",4+($B$25-10000)/10000*4)))</f>
        <v/>
      </c>
      <c r="G17" s="23" t="s">
        <v>26</v>
      </c>
      <c r="H17" s="7" t="s">
        <v>13</v>
      </c>
      <c r="I17" s="52" t="str">
        <f>IF($B$25&lt;50000,"",IF($B$25&gt;99999,"",IF($B$18=0,"",4+($B$25-10000)/10000*4)))</f>
        <v/>
      </c>
      <c r="J17" s="23" t="s">
        <v>26</v>
      </c>
      <c r="K17" s="75"/>
      <c r="L17" s="14"/>
      <c r="M17" s="14"/>
    </row>
    <row r="18" spans="1:14" x14ac:dyDescent="0.15">
      <c r="A18" s="34" t="s">
        <v>35</v>
      </c>
      <c r="B18" s="35">
        <f>SUM(B13:B17)</f>
        <v>0</v>
      </c>
      <c r="C18" s="16"/>
      <c r="D18" s="16"/>
      <c r="E18" s="29"/>
      <c r="F18" s="36"/>
      <c r="G18" s="30"/>
      <c r="H18" s="29"/>
      <c r="I18" s="36"/>
      <c r="J18" s="30"/>
      <c r="K18" s="76"/>
      <c r="L18" s="16"/>
      <c r="M18" s="16"/>
    </row>
    <row r="19" spans="1:14" x14ac:dyDescent="0.15">
      <c r="A19" s="17"/>
      <c r="B19" s="18"/>
      <c r="C19" s="74" t="s">
        <v>5</v>
      </c>
      <c r="D19" s="74" t="s">
        <v>8</v>
      </c>
      <c r="E19" s="31"/>
      <c r="F19" s="32"/>
      <c r="G19" s="33"/>
      <c r="H19" s="31"/>
      <c r="I19" s="32"/>
      <c r="J19" s="33"/>
      <c r="K19" s="74" t="s">
        <v>17</v>
      </c>
      <c r="L19" s="19"/>
      <c r="M19" s="19"/>
    </row>
    <row r="20" spans="1:14" x14ac:dyDescent="0.15">
      <c r="A20" s="8" t="s">
        <v>33</v>
      </c>
      <c r="B20" s="20"/>
      <c r="C20" s="75"/>
      <c r="D20" s="75"/>
      <c r="E20" s="80" t="s">
        <v>61</v>
      </c>
      <c r="F20" s="81"/>
      <c r="G20" s="82"/>
      <c r="H20" s="80" t="s">
        <v>65</v>
      </c>
      <c r="I20" s="81"/>
      <c r="J20" s="82"/>
      <c r="K20" s="75"/>
      <c r="L20" s="6" t="s">
        <v>45</v>
      </c>
      <c r="M20" s="14"/>
    </row>
    <row r="21" spans="1:14" x14ac:dyDescent="0.15">
      <c r="A21" s="8" t="s">
        <v>24</v>
      </c>
      <c r="B21" s="20"/>
      <c r="C21" s="75"/>
      <c r="D21" s="75"/>
      <c r="E21" s="7" t="s">
        <v>14</v>
      </c>
      <c r="F21" s="22" t="s">
        <v>60</v>
      </c>
      <c r="G21" s="23" t="s">
        <v>49</v>
      </c>
      <c r="H21" s="7" t="s">
        <v>11</v>
      </c>
      <c r="I21" s="22" t="s">
        <v>60</v>
      </c>
      <c r="J21" s="37" t="s">
        <v>51</v>
      </c>
      <c r="K21" s="75"/>
      <c r="L21" s="53" t="str">
        <f>IFERROR(B24/B25,"")</f>
        <v/>
      </c>
      <c r="M21" s="54" t="str">
        <f>IFERROR(IF($I$23&lt;&gt;"",$I$23,IF($F$23&lt;&gt;"",$F$23,""))*$L$21,"")</f>
        <v/>
      </c>
    </row>
    <row r="22" spans="1:14" x14ac:dyDescent="0.15">
      <c r="A22" s="6"/>
      <c r="B22" s="20"/>
      <c r="C22" s="75"/>
      <c r="D22" s="75"/>
      <c r="E22" s="7"/>
      <c r="F22" s="22"/>
      <c r="G22" s="23"/>
      <c r="H22" s="7"/>
      <c r="I22" s="22"/>
      <c r="J22" s="23"/>
      <c r="K22" s="75"/>
      <c r="L22" s="14"/>
      <c r="M22" s="59"/>
    </row>
    <row r="23" spans="1:14" x14ac:dyDescent="0.15">
      <c r="A23" s="8"/>
      <c r="B23" s="20"/>
      <c r="C23" s="75"/>
      <c r="D23" s="75"/>
      <c r="E23" s="7" t="s">
        <v>10</v>
      </c>
      <c r="F23" s="52" t="str">
        <f>IF($B$25&lt;10000,"",IF($B$25&gt;49999,"",IF($B$24=0,"",3+($B$25-10000)/10000*2)))</f>
        <v/>
      </c>
      <c r="G23" s="23" t="s">
        <v>26</v>
      </c>
      <c r="H23" s="7" t="s">
        <v>10</v>
      </c>
      <c r="I23" s="52" t="str">
        <f>IF($B$25&lt;50000,"",IF($B$25&gt;99999,"",IF($B$24=0,"",11+($B$25-50000)/10000*1)))</f>
        <v/>
      </c>
      <c r="J23" s="23" t="s">
        <v>26</v>
      </c>
      <c r="K23" s="75"/>
      <c r="L23" s="14"/>
      <c r="M23" s="14"/>
    </row>
    <row r="24" spans="1:14" x14ac:dyDescent="0.15">
      <c r="A24" s="34" t="s">
        <v>36</v>
      </c>
      <c r="B24" s="35">
        <f>SUM(B19:B23)</f>
        <v>0</v>
      </c>
      <c r="C24" s="76"/>
      <c r="D24" s="76"/>
      <c r="E24" s="29"/>
      <c r="F24" s="12"/>
      <c r="G24" s="30"/>
      <c r="H24" s="29"/>
      <c r="I24" s="12"/>
      <c r="J24" s="30"/>
      <c r="K24" s="76"/>
      <c r="L24" s="16"/>
      <c r="M24" s="16"/>
    </row>
    <row r="25" spans="1:14" x14ac:dyDescent="0.15">
      <c r="A25" s="38" t="s">
        <v>37</v>
      </c>
      <c r="B25" s="39">
        <f>SUM(B24,B18,B12)</f>
        <v>0</v>
      </c>
      <c r="C25" s="55"/>
      <c r="D25" s="55"/>
      <c r="E25" s="56"/>
      <c r="F25" s="57"/>
      <c r="G25" s="58"/>
      <c r="H25" s="56"/>
      <c r="I25" s="57"/>
      <c r="J25" s="58"/>
      <c r="K25" s="55"/>
      <c r="L25" s="40">
        <f>SUM(L10,L15,L21)</f>
        <v>0</v>
      </c>
      <c r="M25" s="41">
        <f>SUM(M10,M15,M21)</f>
        <v>0</v>
      </c>
      <c r="N25" s="1"/>
    </row>
    <row r="26" spans="1:14" x14ac:dyDescent="0.1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4" x14ac:dyDescent="0.15">
      <c r="A27" s="42" t="s">
        <v>38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4" x14ac:dyDescent="0.1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29" spans="1:14" x14ac:dyDescent="0.15">
      <c r="A29" s="42" t="s">
        <v>40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4" x14ac:dyDescent="0.15">
      <c r="A30" s="42" t="s">
        <v>39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4" x14ac:dyDescent="0.15">
      <c r="A31" s="42" t="s">
        <v>68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4" x14ac:dyDescent="0.15">
      <c r="A32" s="42" t="s">
        <v>69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15">
      <c r="A33" s="42" t="s">
        <v>56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</row>
    <row r="34" spans="1:13" x14ac:dyDescent="0.15">
      <c r="A34" s="42" t="s">
        <v>53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15">
      <c r="A35" s="42" t="s">
        <v>59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x14ac:dyDescent="0.15">
      <c r="A36" s="42" t="s">
        <v>41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15">
      <c r="A37" s="42" t="s">
        <v>55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3" x14ac:dyDescent="0.15">
      <c r="A38" s="42" t="s">
        <v>54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13" x14ac:dyDescent="0.15">
      <c r="A39" s="42" t="s">
        <v>57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</row>
    <row r="40" spans="1:13" x14ac:dyDescent="0.15">
      <c r="A40" s="42" t="s">
        <v>42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1:13" x14ac:dyDescent="0.15">
      <c r="A41" s="42" t="s">
        <v>58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 x14ac:dyDescent="0.15">
      <c r="A42" s="42" t="s">
        <v>43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3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</sheetData>
  <mergeCells count="20">
    <mergeCell ref="K19:K24"/>
    <mergeCell ref="C19:C24"/>
    <mergeCell ref="E8:G8"/>
    <mergeCell ref="H8:J8"/>
    <mergeCell ref="H14:J14"/>
    <mergeCell ref="H20:J20"/>
    <mergeCell ref="E14:G14"/>
    <mergeCell ref="E20:G20"/>
    <mergeCell ref="D19:D24"/>
    <mergeCell ref="K8:K12"/>
    <mergeCell ref="K13:K18"/>
    <mergeCell ref="A1:M1"/>
    <mergeCell ref="C2:K2"/>
    <mergeCell ref="C3:K3"/>
    <mergeCell ref="L3:L4"/>
    <mergeCell ref="K5:K7"/>
    <mergeCell ref="C5:C7"/>
    <mergeCell ref="D5:D7"/>
    <mergeCell ref="E6:G6"/>
    <mergeCell ref="H6:J6"/>
  </mergeCells>
  <phoneticPr fontId="1"/>
  <pageMargins left="0.43" right="0.25" top="0.42" bottom="0.39370078740157483" header="0.31" footer="0.2800000000000000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事業系再利用対象物</vt:lpstr>
      <vt:lpstr>Sheet2</vt:lpstr>
      <vt:lpstr>Sheet3</vt:lpstr>
    </vt:vector>
  </TitlesOfParts>
  <Company>東京都清掃局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作業部管理課</dc:creator>
  <cp:lastModifiedBy>a24-admin</cp:lastModifiedBy>
  <cp:lastPrinted>2024-02-14T02:36:15Z</cp:lastPrinted>
  <dcterms:created xsi:type="dcterms:W3CDTF">2003-04-12T23:57:24Z</dcterms:created>
  <dcterms:modified xsi:type="dcterms:W3CDTF">2024-02-24T05:41:49Z</dcterms:modified>
</cp:coreProperties>
</file>