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品川区清掃事務所\許可指導係\佐々木⇔勝田\(R5)新保管場所の算定\"/>
    </mc:Choice>
  </mc:AlternateContent>
  <bookViews>
    <workbookView xWindow="-135" yWindow="195" windowWidth="12810" windowHeight="9000"/>
  </bookViews>
  <sheets>
    <sheet name="容器数の算定" sheetId="9" r:id="rId1"/>
    <sheet name="排出基準" sheetId="7" r:id="rId2"/>
  </sheets>
  <definedNames>
    <definedName name="_xlnm.Print_Area" localSheetId="0">容器数の算定!$A$1:$Z$25</definedName>
  </definedNames>
  <calcPr calcId="162913"/>
</workbook>
</file>

<file path=xl/calcChain.xml><?xml version="1.0" encoding="utf-8"?>
<calcChain xmlns="http://schemas.openxmlformats.org/spreadsheetml/2006/main">
  <c r="X24" i="9" l="1"/>
  <c r="R24" i="9" l="1"/>
  <c r="R23" i="9"/>
  <c r="R22" i="9"/>
  <c r="R21" i="9"/>
  <c r="R20" i="9"/>
  <c r="R19" i="9"/>
  <c r="R18" i="9"/>
  <c r="R17" i="9"/>
  <c r="R16" i="9"/>
  <c r="R15" i="9"/>
  <c r="R13" i="9"/>
  <c r="R12" i="9"/>
  <c r="R11" i="9"/>
  <c r="R10" i="9"/>
  <c r="R9" i="9"/>
  <c r="R8" i="9"/>
  <c r="X8" i="9" s="1"/>
  <c r="R7" i="9"/>
  <c r="U7" i="9" s="1"/>
  <c r="X7" i="9" l="1"/>
  <c r="Y7" i="9" s="1"/>
  <c r="V13" i="9"/>
  <c r="V12" i="9"/>
  <c r="X23" i="9" l="1"/>
  <c r="X22" i="9"/>
  <c r="X21" i="9"/>
  <c r="X20" i="9"/>
  <c r="X19" i="9"/>
  <c r="X18" i="9"/>
  <c r="X17" i="9"/>
  <c r="X16" i="9"/>
  <c r="X15" i="9"/>
  <c r="X13" i="9"/>
  <c r="Z13" i="9" s="1"/>
  <c r="X9" i="9"/>
  <c r="V11" i="9"/>
  <c r="X11" i="9"/>
  <c r="X10" i="9"/>
  <c r="X12" i="9" l="1"/>
  <c r="Z12" i="9" s="1"/>
  <c r="Y23" i="9"/>
  <c r="Y24" i="9"/>
  <c r="U24" i="9"/>
  <c r="U23" i="9"/>
  <c r="U22" i="9"/>
  <c r="U21" i="9"/>
  <c r="U20" i="9"/>
  <c r="U19" i="9"/>
  <c r="U18" i="9"/>
  <c r="U17" i="9"/>
  <c r="U16" i="9"/>
  <c r="U15" i="9" l="1"/>
  <c r="U8" i="9"/>
  <c r="Z10" i="9"/>
  <c r="V10" i="9"/>
  <c r="Z9" i="9"/>
  <c r="V9" i="9"/>
  <c r="Z11" i="9"/>
  <c r="Y8" i="9"/>
  <c r="Y17" i="9"/>
  <c r="Y19" i="9"/>
  <c r="Y21" i="9"/>
  <c r="Y16" i="9"/>
  <c r="Y18" i="9"/>
  <c r="Y20" i="9"/>
  <c r="Y22" i="9"/>
  <c r="Y15" i="9"/>
  <c r="Z25" i="9" l="1"/>
  <c r="Y25" i="9"/>
  <c r="U25" i="9"/>
  <c r="V25" i="9"/>
</calcChain>
</file>

<file path=xl/sharedStrings.xml><?xml version="1.0" encoding="utf-8"?>
<sst xmlns="http://schemas.openxmlformats.org/spreadsheetml/2006/main" count="265" uniqueCount="107">
  <si>
    <t>人</t>
    <rPh sb="0" eb="1">
      <t>ニン</t>
    </rPh>
    <phoneticPr fontId="1"/>
  </si>
  <si>
    <t>日</t>
  </si>
  <si>
    <t>日</t>
    <rPh sb="0" eb="1">
      <t>ヒ</t>
    </rPh>
    <phoneticPr fontId="1"/>
  </si>
  <si>
    <t>ポリ容器</t>
    <rPh sb="2" eb="4">
      <t>ヨウキ</t>
    </rPh>
    <phoneticPr fontId="1"/>
  </si>
  <si>
    <t>コンテナ等</t>
    <rPh sb="4" eb="5">
      <t>トウ</t>
    </rPh>
    <phoneticPr fontId="1"/>
  </si>
  <si>
    <t>最低必要個数</t>
    <rPh sb="0" eb="2">
      <t>サイテイ</t>
    </rPh>
    <rPh sb="2" eb="4">
      <t>ヒツヨウ</t>
    </rPh>
    <rPh sb="4" eb="6">
      <t>コスウ</t>
    </rPh>
    <phoneticPr fontId="1"/>
  </si>
  <si>
    <t>予備率の加算</t>
    <rPh sb="0" eb="2">
      <t>ヨビ</t>
    </rPh>
    <rPh sb="2" eb="3">
      <t>リツ</t>
    </rPh>
    <rPh sb="4" eb="6">
      <t>カサン</t>
    </rPh>
    <phoneticPr fontId="1"/>
  </si>
  <si>
    <t>必要個数</t>
    <rPh sb="0" eb="2">
      <t>ヒツヨウ</t>
    </rPh>
    <rPh sb="2" eb="4">
      <t>コスウ</t>
    </rPh>
    <phoneticPr fontId="1"/>
  </si>
  <si>
    <t>（小数点以下切り上げ）</t>
    <rPh sb="1" eb="4">
      <t>ショウスウテン</t>
    </rPh>
    <rPh sb="4" eb="6">
      <t>イカ</t>
    </rPh>
    <rPh sb="6" eb="7">
      <t>キ</t>
    </rPh>
    <rPh sb="8" eb="9">
      <t>ア</t>
    </rPh>
    <phoneticPr fontId="1"/>
  </si>
  <si>
    <t>廃棄物</t>
    <rPh sb="0" eb="3">
      <t>ハイキブツ</t>
    </rPh>
    <phoneticPr fontId="1"/>
  </si>
  <si>
    <t>可燃</t>
    <rPh sb="0" eb="2">
      <t>カネン</t>
    </rPh>
    <phoneticPr fontId="1"/>
  </si>
  <si>
    <t>不燃</t>
    <rPh sb="0" eb="2">
      <t>フネン</t>
    </rPh>
    <phoneticPr fontId="1"/>
  </si>
  <si>
    <t>古紙</t>
    <rPh sb="0" eb="2">
      <t>コシ</t>
    </rPh>
    <phoneticPr fontId="1"/>
  </si>
  <si>
    <t>缶</t>
    <rPh sb="0" eb="1">
      <t>カン</t>
    </rPh>
    <phoneticPr fontId="1"/>
  </si>
  <si>
    <t>その他</t>
    <rPh sb="2" eb="3">
      <t>タ</t>
    </rPh>
    <phoneticPr fontId="1"/>
  </si>
  <si>
    <t>資源</t>
    <rPh sb="0" eb="2">
      <t>シゲン</t>
    </rPh>
    <phoneticPr fontId="1"/>
  </si>
  <si>
    <t>用途</t>
    <rPh sb="0" eb="2">
      <t>ヨウト</t>
    </rPh>
    <phoneticPr fontId="1"/>
  </si>
  <si>
    <t>人員５0人につきコンテナ1個を付加する。（人員÷50＝最低必要個数）</t>
    <rPh sb="0" eb="2">
      <t>ジンイン</t>
    </rPh>
    <rPh sb="4" eb="5">
      <t>ニン</t>
    </rPh>
    <rPh sb="13" eb="14">
      <t>コ</t>
    </rPh>
    <rPh sb="15" eb="17">
      <t>フカ</t>
    </rPh>
    <rPh sb="21" eb="23">
      <t>ジンイン</t>
    </rPh>
    <rPh sb="27" eb="29">
      <t>サイテイ</t>
    </rPh>
    <rPh sb="29" eb="31">
      <t>ヒツヨウ</t>
    </rPh>
    <rPh sb="31" eb="33">
      <t>コスウ</t>
    </rPh>
    <phoneticPr fontId="1"/>
  </si>
  <si>
    <t>（人員または床面積）</t>
    <rPh sb="1" eb="3">
      <t>ジンイン</t>
    </rPh>
    <rPh sb="6" eb="9">
      <t>ユカメンセキ</t>
    </rPh>
    <phoneticPr fontId="1"/>
  </si>
  <si>
    <t>必要個数合計</t>
    <rPh sb="0" eb="2">
      <t>ヒツヨウ</t>
    </rPh>
    <rPh sb="2" eb="4">
      <t>コスウ</t>
    </rPh>
    <rPh sb="4" eb="6">
      <t>ゴウケイ</t>
    </rPh>
    <phoneticPr fontId="1"/>
  </si>
  <si>
    <t>×</t>
    <phoneticPr fontId="1"/>
  </si>
  <si>
    <t>÷</t>
    <phoneticPr fontId="1"/>
  </si>
  <si>
    <t>÷</t>
    <phoneticPr fontId="1"/>
  </si>
  <si>
    <t>容リ</t>
    <rPh sb="0" eb="1">
      <t>カタチ</t>
    </rPh>
    <phoneticPr fontId="1"/>
  </si>
  <si>
    <t>びん</t>
    <phoneticPr fontId="1"/>
  </si>
  <si>
    <t>ＰＥＴ</t>
    <phoneticPr fontId="1"/>
  </si>
  <si>
    <t>施設の用途</t>
    <rPh sb="0" eb="2">
      <t>シセツ</t>
    </rPh>
    <rPh sb="3" eb="5">
      <t>ヨウト</t>
    </rPh>
    <phoneticPr fontId="1"/>
  </si>
  <si>
    <t>1日当りの排出基準</t>
    <rPh sb="1" eb="2">
      <t>ニチ</t>
    </rPh>
    <rPh sb="2" eb="3">
      <t>アタ</t>
    </rPh>
    <rPh sb="5" eb="7">
      <t>ハイシュツ</t>
    </rPh>
    <rPh sb="7" eb="9">
      <t>キジュン</t>
    </rPh>
    <phoneticPr fontId="1"/>
  </si>
  <si>
    <t>住居占有面積</t>
    <phoneticPr fontId="1"/>
  </si>
  <si>
    <t>人員数</t>
    <rPh sb="0" eb="1">
      <t>ジン</t>
    </rPh>
    <rPh sb="1" eb="2">
      <t>イン</t>
    </rPh>
    <rPh sb="2" eb="3">
      <t>スウ</t>
    </rPh>
    <phoneticPr fontId="1"/>
  </si>
  <si>
    <t>～30㎡以下</t>
    <rPh sb="4" eb="6">
      <t>イカ</t>
    </rPh>
    <phoneticPr fontId="1"/>
  </si>
  <si>
    <t>1.0人</t>
    <rPh sb="3" eb="4">
      <t>ジン</t>
    </rPh>
    <phoneticPr fontId="1"/>
  </si>
  <si>
    <t>～40㎡</t>
    <phoneticPr fontId="1"/>
  </si>
  <si>
    <t>2.0人</t>
    <rPh sb="3" eb="4">
      <t>ジン</t>
    </rPh>
    <phoneticPr fontId="1"/>
  </si>
  <si>
    <t>文化・娯楽施設</t>
    <rPh sb="0" eb="2">
      <t>ブンカ</t>
    </rPh>
    <rPh sb="3" eb="5">
      <t>ゴラク</t>
    </rPh>
    <rPh sb="5" eb="7">
      <t>シセツ</t>
    </rPh>
    <phoneticPr fontId="1"/>
  </si>
  <si>
    <t>～50㎡</t>
    <phoneticPr fontId="1"/>
  </si>
  <si>
    <t>2.5人</t>
    <rPh sb="3" eb="4">
      <t>ジン</t>
    </rPh>
    <phoneticPr fontId="1"/>
  </si>
  <si>
    <t>店舗（飲食店）</t>
    <rPh sb="0" eb="2">
      <t>テンポ</t>
    </rPh>
    <rPh sb="3" eb="5">
      <t>インショク</t>
    </rPh>
    <rPh sb="5" eb="6">
      <t>テン</t>
    </rPh>
    <phoneticPr fontId="1"/>
  </si>
  <si>
    <t>～60㎡</t>
    <phoneticPr fontId="1"/>
  </si>
  <si>
    <t>3.0人</t>
    <rPh sb="3" eb="4">
      <t>ジン</t>
    </rPh>
    <phoneticPr fontId="1"/>
  </si>
  <si>
    <t>店舗（物品販売）デパート・スーパー</t>
    <rPh sb="0" eb="2">
      <t>テンポ</t>
    </rPh>
    <rPh sb="3" eb="5">
      <t>ブッピン</t>
    </rPh>
    <rPh sb="5" eb="7">
      <t>ハンバイ</t>
    </rPh>
    <phoneticPr fontId="1"/>
  </si>
  <si>
    <t>～60㎡超</t>
    <rPh sb="4" eb="5">
      <t>チョウ</t>
    </rPh>
    <phoneticPr fontId="1"/>
  </si>
  <si>
    <t>4.0人</t>
    <rPh sb="3" eb="4">
      <t>ジン</t>
    </rPh>
    <phoneticPr fontId="1"/>
  </si>
  <si>
    <t>病院・診療所</t>
    <rPh sb="0" eb="2">
      <t>ビョウイン</t>
    </rPh>
    <rPh sb="3" eb="6">
      <t>シンリョウジョ</t>
    </rPh>
    <phoneticPr fontId="1"/>
  </si>
  <si>
    <t>0.005ｋｇ/乗降客</t>
    <rPh sb="8" eb="11">
      <t>ジョウコウキャク</t>
    </rPh>
    <phoneticPr fontId="1"/>
  </si>
  <si>
    <t>ｋｇ</t>
    <phoneticPr fontId="1"/>
  </si>
  <si>
    <t>ｋｇ</t>
    <phoneticPr fontId="1"/>
  </si>
  <si>
    <t>＝</t>
    <phoneticPr fontId="1"/>
  </si>
  <si>
    <t>①</t>
    <phoneticPr fontId="1"/>
  </si>
  <si>
    <t>①×1.２＝</t>
    <phoneticPr fontId="1"/>
  </si>
  <si>
    <t>②</t>
    <phoneticPr fontId="1"/>
  </si>
  <si>
    <t>②×1.２＝</t>
    <phoneticPr fontId="1"/>
  </si>
  <si>
    <t>＝</t>
    <phoneticPr fontId="1"/>
  </si>
  <si>
    <t>③</t>
    <phoneticPr fontId="1"/>
  </si>
  <si>
    <t>③×1.２＝</t>
    <phoneticPr fontId="1"/>
  </si>
  <si>
    <t>④</t>
    <phoneticPr fontId="1"/>
  </si>
  <si>
    <t>④×1.２＝</t>
    <phoneticPr fontId="1"/>
  </si>
  <si>
    <t>⑤</t>
    <phoneticPr fontId="1"/>
  </si>
  <si>
    <t>⑤×1.２＝</t>
    <phoneticPr fontId="1"/>
  </si>
  <si>
    <t>⑥</t>
    <phoneticPr fontId="1"/>
  </si>
  <si>
    <t>⑥×1.２＝</t>
    <phoneticPr fontId="1"/>
  </si>
  <si>
    <t>⑦</t>
    <phoneticPr fontId="1"/>
  </si>
  <si>
    <t>⑦×1.２＝</t>
    <phoneticPr fontId="1"/>
  </si>
  <si>
    <t>㎡</t>
    <phoneticPr fontId="1"/>
  </si>
  <si>
    <t>×</t>
    <phoneticPr fontId="1"/>
  </si>
  <si>
    <t>ｋｇ</t>
    <phoneticPr fontId="1"/>
  </si>
  <si>
    <t>⑧</t>
    <phoneticPr fontId="1"/>
  </si>
  <si>
    <t>⑧×1.２＝</t>
    <phoneticPr fontId="1"/>
  </si>
  <si>
    <t>⑨</t>
    <phoneticPr fontId="1"/>
  </si>
  <si>
    <t>⑨×1.２＝</t>
    <phoneticPr fontId="1"/>
  </si>
  <si>
    <t>⑩</t>
    <phoneticPr fontId="1"/>
  </si>
  <si>
    <t>⑩×1.２＝</t>
    <phoneticPr fontId="1"/>
  </si>
  <si>
    <t>⑪</t>
    <phoneticPr fontId="1"/>
  </si>
  <si>
    <t>⑪×1.２＝</t>
    <phoneticPr fontId="1"/>
  </si>
  <si>
    <t>⑫</t>
    <phoneticPr fontId="1"/>
  </si>
  <si>
    <t>⑫×1.２＝</t>
    <phoneticPr fontId="1"/>
  </si>
  <si>
    <t>⑬</t>
    <phoneticPr fontId="1"/>
  </si>
  <si>
    <t>⑬×1.２＝</t>
    <phoneticPr fontId="1"/>
  </si>
  <si>
    <t>⑭</t>
    <phoneticPr fontId="1"/>
  </si>
  <si>
    <t>⑭×1.２＝</t>
    <phoneticPr fontId="1"/>
  </si>
  <si>
    <t>⑮</t>
    <phoneticPr fontId="1"/>
  </si>
  <si>
    <t>⑮×1.２＝</t>
    <phoneticPr fontId="1"/>
  </si>
  <si>
    <t>別表3　　保管場所面積の算定</t>
    <rPh sb="0" eb="2">
      <t>ベッピョウ</t>
    </rPh>
    <rPh sb="5" eb="7">
      <t>ホカン</t>
    </rPh>
    <rPh sb="7" eb="9">
      <t>バショ</t>
    </rPh>
    <rPh sb="9" eb="11">
      <t>メンセキ</t>
    </rPh>
    <rPh sb="12" eb="14">
      <t>サンテイ</t>
    </rPh>
    <phoneticPr fontId="1"/>
  </si>
  <si>
    <t>（１）容器数の算定表</t>
    <rPh sb="3" eb="5">
      <t>ヨウキ</t>
    </rPh>
    <rPh sb="5" eb="6">
      <t>スウ</t>
    </rPh>
    <rPh sb="7" eb="9">
      <t>サンテイ</t>
    </rPh>
    <rPh sb="9" eb="10">
      <t>ヒョウ</t>
    </rPh>
    <phoneticPr fontId="1"/>
  </si>
  <si>
    <t>燃やすごみ</t>
    <rPh sb="0" eb="1">
      <t>モ</t>
    </rPh>
    <phoneticPr fontId="1"/>
  </si>
  <si>
    <t>陶器・ｶﾞﾗｽ・
金属ごみ</t>
    <rPh sb="0" eb="2">
      <t>トウキ</t>
    </rPh>
    <rPh sb="9" eb="11">
      <t>キンゾク</t>
    </rPh>
    <phoneticPr fontId="1"/>
  </si>
  <si>
    <t>基準要素×排出基準×燃やすごみ、陶器・ｶﾞﾗｽ・金属ごみ、資源の割合×収集間隔÷容器容量＝A個</t>
    <rPh sb="0" eb="2">
      <t>キジュン</t>
    </rPh>
    <rPh sb="2" eb="4">
      <t>ヨウソ</t>
    </rPh>
    <rPh sb="5" eb="7">
      <t>ハイシュツ</t>
    </rPh>
    <rPh sb="7" eb="9">
      <t>キジュン</t>
    </rPh>
    <rPh sb="10" eb="11">
      <t>モ</t>
    </rPh>
    <rPh sb="16" eb="18">
      <t>トウキ</t>
    </rPh>
    <rPh sb="24" eb="26">
      <t>キンゾク</t>
    </rPh>
    <rPh sb="29" eb="31">
      <t>シゲン</t>
    </rPh>
    <rPh sb="32" eb="34">
      <t>ワリアイ</t>
    </rPh>
    <rPh sb="35" eb="37">
      <t>シュウシュウ</t>
    </rPh>
    <rPh sb="37" eb="39">
      <t>カンカク</t>
    </rPh>
    <rPh sb="40" eb="42">
      <t>ヨウキ</t>
    </rPh>
    <rPh sb="42" eb="44">
      <t>ヨウリョウ</t>
    </rPh>
    <rPh sb="46" eb="47">
      <t>コ</t>
    </rPh>
    <phoneticPr fontId="1"/>
  </si>
  <si>
    <t>0.80ｋｇ/人</t>
    <rPh sb="7" eb="8">
      <t>ヒト</t>
    </rPh>
    <phoneticPr fontId="1"/>
  </si>
  <si>
    <t>住宅</t>
    <phoneticPr fontId="1"/>
  </si>
  <si>
    <t>（小数点第2位を四捨五入）</t>
    <rPh sb="1" eb="4">
      <t>ショウスウテン</t>
    </rPh>
    <rPh sb="4" eb="7">
      <t>ダイニイ</t>
    </rPh>
    <rPh sb="8" eb="12">
      <t>シシャゴニュウ</t>
    </rPh>
    <phoneticPr fontId="1"/>
  </si>
  <si>
    <t>（20％）</t>
    <phoneticPr fontId="1"/>
  </si>
  <si>
    <t>住          宅</t>
    <rPh sb="0" eb="1">
      <t>ジュウ</t>
    </rPh>
    <rPh sb="11" eb="12">
      <t>タク</t>
    </rPh>
    <phoneticPr fontId="1"/>
  </si>
  <si>
    <t>事    務    所</t>
    <rPh sb="0" eb="1">
      <t>コト</t>
    </rPh>
    <rPh sb="5" eb="6">
      <t>ツトム</t>
    </rPh>
    <rPh sb="10" eb="11">
      <t>ショ</t>
    </rPh>
    <phoneticPr fontId="1"/>
  </si>
  <si>
    <t>駐    車    場</t>
    <rPh sb="0" eb="1">
      <t>チュウ</t>
    </rPh>
    <rPh sb="5" eb="6">
      <t>クルマ</t>
    </rPh>
    <rPh sb="10" eb="11">
      <t>バ</t>
    </rPh>
    <phoneticPr fontId="1"/>
  </si>
  <si>
    <t>鉄 道 駅 舎</t>
    <rPh sb="0" eb="1">
      <t>テツ</t>
    </rPh>
    <rPh sb="2" eb="3">
      <t>ミチ</t>
    </rPh>
    <rPh sb="4" eb="5">
      <t>エキ</t>
    </rPh>
    <rPh sb="6" eb="7">
      <t>シャ</t>
    </rPh>
    <phoneticPr fontId="1"/>
  </si>
  <si>
    <t>工           場</t>
    <rPh sb="0" eb="1">
      <t>コウ</t>
    </rPh>
    <rPh sb="12" eb="13">
      <t>バ</t>
    </rPh>
    <phoneticPr fontId="1"/>
  </si>
  <si>
    <t>倉           庫</t>
    <rPh sb="0" eb="1">
      <t>クラ</t>
    </rPh>
    <rPh sb="12" eb="13">
      <t>コ</t>
    </rPh>
    <phoneticPr fontId="1"/>
  </si>
  <si>
    <t>ホ    テ    ル</t>
    <phoneticPr fontId="1"/>
  </si>
  <si>
    <t>学          校</t>
    <rPh sb="0" eb="1">
      <t>ガク</t>
    </rPh>
    <rPh sb="11" eb="12">
      <t>コウ</t>
    </rPh>
    <phoneticPr fontId="1"/>
  </si>
  <si>
    <t>別表１  施設用途別廃棄物排出基準（事業用）</t>
    <rPh sb="0" eb="2">
      <t>ベッピョウ</t>
    </rPh>
    <phoneticPr fontId="1"/>
  </si>
  <si>
    <t>別表２  住居占有面積別人員数（住宅用）</t>
    <rPh sb="0" eb="2">
      <t>ベッピョウ</t>
    </rPh>
    <phoneticPr fontId="1"/>
  </si>
  <si>
    <t>0.04ｋｇ/㎡</t>
    <phoneticPr fontId="1"/>
  </si>
  <si>
    <t>0.03ｋｇ/㎡</t>
    <phoneticPr fontId="1"/>
  </si>
  <si>
    <t>0.20ｋｇ/㎡</t>
    <phoneticPr fontId="1"/>
  </si>
  <si>
    <t>0.08ｋｇ/㎡</t>
    <phoneticPr fontId="1"/>
  </si>
  <si>
    <t>0.06ｋｇ/㎡</t>
    <phoneticPr fontId="1"/>
  </si>
  <si>
    <t>0.005ｋｇ/㎡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</si>
</sst>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_ "/>
    <numFmt numFmtId="178" formatCode="0.00_);[Red]\(0.00\)"/>
    <numFmt numFmtId="179" formatCode="0.000"/>
    <numFmt numFmtId="180" formatCode="0.0_);[Red]\(0.0\)"/>
    <numFmt numFmtId="181" formatCode="0_);[Red]\(0\)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color indexed="12"/>
      <name val="ＭＳ Ｐ明朝"/>
      <family val="1"/>
      <charset val="128"/>
    </font>
    <font>
      <sz val="14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ゴシック"/>
      <family val="3"/>
      <charset val="128"/>
    </font>
    <font>
      <sz val="12"/>
      <color indexed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Border="1"/>
    <xf numFmtId="0" fontId="5" fillId="0" borderId="0" xfId="0" applyFont="1" applyBorder="1"/>
    <xf numFmtId="177" fontId="3" fillId="0" borderId="0" xfId="0" applyNumberFormat="1" applyFont="1" applyBorder="1"/>
    <xf numFmtId="49" fontId="3" fillId="0" borderId="0" xfId="0" applyNumberFormat="1" applyFont="1" applyFill="1" applyBorder="1" applyAlignment="1">
      <alignment horizontal="center" vertical="center"/>
    </xf>
    <xf numFmtId="1" fontId="8" fillId="0" borderId="0" xfId="0" applyNumberFormat="1" applyFont="1" applyBorder="1"/>
    <xf numFmtId="0" fontId="2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vertical="top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right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180" fontId="9" fillId="0" borderId="10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180" fontId="9" fillId="0" borderId="4" xfId="0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6" xfId="0" applyFont="1" applyBorder="1" applyAlignment="1">
      <alignment horizontal="right" vertical="center"/>
    </xf>
    <xf numFmtId="0" fontId="9" fillId="0" borderId="6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180" fontId="9" fillId="0" borderId="7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179" fontId="9" fillId="0" borderId="3" xfId="0" applyNumberFormat="1" applyFont="1" applyFill="1" applyBorder="1" applyAlignment="1">
      <alignment horizontal="right" vertical="center"/>
    </xf>
    <xf numFmtId="180" fontId="9" fillId="0" borderId="3" xfId="0" applyNumberFormat="1" applyFont="1" applyBorder="1" applyAlignment="1">
      <alignment vertical="center"/>
    </xf>
    <xf numFmtId="180" fontId="9" fillId="0" borderId="4" xfId="0" applyNumberFormat="1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0" fontId="9" fillId="0" borderId="13" xfId="0" applyFont="1" applyFill="1" applyBorder="1" applyAlignment="1">
      <alignment vertical="center" shrinkToFit="1"/>
    </xf>
    <xf numFmtId="0" fontId="9" fillId="0" borderId="2" xfId="0" applyFont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0" xfId="0" applyFont="1"/>
    <xf numFmtId="49" fontId="9" fillId="0" borderId="5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right" vertical="center"/>
    </xf>
    <xf numFmtId="179" fontId="9" fillId="0" borderId="2" xfId="0" applyNumberFormat="1" applyFont="1" applyFill="1" applyBorder="1" applyAlignment="1">
      <alignment vertical="center"/>
    </xf>
    <xf numFmtId="179" fontId="9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right" vertical="center"/>
    </xf>
    <xf numFmtId="179" fontId="9" fillId="0" borderId="2" xfId="0" applyNumberFormat="1" applyFont="1" applyFill="1" applyBorder="1" applyAlignment="1">
      <alignment horizontal="right" vertical="center"/>
    </xf>
    <xf numFmtId="179" fontId="9" fillId="0" borderId="6" xfId="0" applyNumberFormat="1" applyFont="1" applyFill="1" applyBorder="1" applyAlignment="1">
      <alignment horizontal="right" vertical="center"/>
    </xf>
    <xf numFmtId="0" fontId="9" fillId="0" borderId="6" xfId="0" applyFont="1" applyFill="1" applyBorder="1" applyAlignment="1">
      <alignment horizontal="right" vertical="center"/>
    </xf>
    <xf numFmtId="49" fontId="9" fillId="0" borderId="10" xfId="0" applyNumberFormat="1" applyFont="1" applyFill="1" applyBorder="1" applyAlignment="1">
      <alignment horizontal="center" vertical="center"/>
    </xf>
    <xf numFmtId="181" fontId="9" fillId="0" borderId="11" xfId="0" applyNumberFormat="1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177" fontId="9" fillId="0" borderId="11" xfId="0" applyNumberFormat="1" applyFont="1" applyFill="1" applyBorder="1" applyAlignment="1">
      <alignment vertical="center" shrinkToFit="1"/>
    </xf>
    <xf numFmtId="0" fontId="9" fillId="0" borderId="11" xfId="0" applyFont="1" applyFill="1" applyBorder="1" applyAlignment="1">
      <alignment vertical="center" shrinkToFit="1"/>
    </xf>
    <xf numFmtId="49" fontId="9" fillId="0" borderId="4" xfId="0" applyNumberFormat="1" applyFont="1" applyFill="1" applyBorder="1" applyAlignment="1">
      <alignment horizontal="center" vertical="center"/>
    </xf>
    <xf numFmtId="181" fontId="9" fillId="0" borderId="8" xfId="0" applyNumberFormat="1" applyFont="1" applyFill="1" applyBorder="1" applyAlignment="1">
      <alignment vertical="center"/>
    </xf>
    <xf numFmtId="49" fontId="9" fillId="0" borderId="13" xfId="0" applyNumberFormat="1" applyFont="1" applyFill="1" applyBorder="1" applyAlignment="1">
      <alignment horizontal="center" vertical="center" shrinkToFit="1"/>
    </xf>
    <xf numFmtId="177" fontId="9" fillId="0" borderId="8" xfId="0" applyNumberFormat="1" applyFont="1" applyFill="1" applyBorder="1" applyAlignment="1">
      <alignment vertical="center" shrinkToFit="1"/>
    </xf>
    <xf numFmtId="0" fontId="9" fillId="0" borderId="10" xfId="0" applyFont="1" applyFill="1" applyBorder="1" applyAlignment="1">
      <alignment horizontal="center" vertical="center"/>
    </xf>
    <xf numFmtId="177" fontId="9" fillId="0" borderId="11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177" fontId="9" fillId="0" borderId="12" xfId="0" applyNumberFormat="1" applyFont="1" applyFill="1" applyBorder="1" applyAlignment="1">
      <alignment vertical="center"/>
    </xf>
    <xf numFmtId="177" fontId="9" fillId="0" borderId="12" xfId="0" applyNumberFormat="1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/>
    </xf>
    <xf numFmtId="177" fontId="9" fillId="0" borderId="8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80" fontId="9" fillId="0" borderId="12" xfId="0" applyNumberFormat="1" applyFont="1" applyFill="1" applyBorder="1" applyAlignment="1">
      <alignment vertical="center"/>
    </xf>
    <xf numFmtId="1" fontId="9" fillId="0" borderId="12" xfId="0" applyNumberFormat="1" applyFont="1" applyFill="1" applyBorder="1" applyAlignment="1">
      <alignment vertical="center" shrinkToFit="1"/>
    </xf>
    <xf numFmtId="176" fontId="9" fillId="2" borderId="2" xfId="0" applyNumberFormat="1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80" fontId="9" fillId="0" borderId="2" xfId="0" applyNumberFormat="1" applyFont="1" applyBorder="1" applyAlignment="1">
      <alignment vertical="center"/>
    </xf>
    <xf numFmtId="180" fontId="9" fillId="0" borderId="6" xfId="0" applyNumberFormat="1" applyFont="1" applyBorder="1" applyAlignment="1">
      <alignment vertical="center"/>
    </xf>
    <xf numFmtId="178" fontId="9" fillId="0" borderId="10" xfId="0" applyNumberFormat="1" applyFont="1" applyFill="1" applyBorder="1" applyAlignment="1">
      <alignment vertical="center" shrinkToFit="1"/>
    </xf>
    <xf numFmtId="178" fontId="9" fillId="0" borderId="4" xfId="0" applyNumberFormat="1" applyFont="1" applyFill="1" applyBorder="1" applyAlignment="1">
      <alignment vertical="center" shrinkToFit="1"/>
    </xf>
    <xf numFmtId="178" fontId="9" fillId="0" borderId="7" xfId="0" applyNumberFormat="1" applyFont="1" applyFill="1" applyBorder="1" applyAlignment="1">
      <alignment vertical="center" shrinkToFit="1"/>
    </xf>
    <xf numFmtId="0" fontId="9" fillId="0" borderId="8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49" fontId="9" fillId="0" borderId="5" xfId="0" applyNumberFormat="1" applyFont="1" applyBorder="1" applyAlignment="1">
      <alignment horizontal="center" vertical="center" shrinkToFit="1"/>
    </xf>
    <xf numFmtId="49" fontId="9" fillId="0" borderId="7" xfId="0" applyNumberFormat="1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showZeros="0" tabSelected="1" zoomScale="90" zoomScaleNormal="90" zoomScaleSheetLayoutView="100" workbookViewId="0">
      <selection activeCell="D7" sqref="D7"/>
    </sheetView>
  </sheetViews>
  <sheetFormatPr defaultRowHeight="13.5"/>
  <cols>
    <col min="1" max="1" width="6.125" customWidth="1"/>
    <col min="2" max="2" width="5.625" customWidth="1"/>
    <col min="3" max="4" width="8.75" customWidth="1"/>
    <col min="5" max="5" width="4.5" bestFit="1" customWidth="1"/>
    <col min="6" max="6" width="3.375" customWidth="1"/>
    <col min="7" max="7" width="8.625" customWidth="1"/>
    <col min="8" max="8" width="5.125" customWidth="1"/>
    <col min="9" max="9" width="3.375" customWidth="1"/>
    <col min="10" max="10" width="8.125" customWidth="1"/>
    <col min="11" max="11" width="3.375" customWidth="1"/>
    <col min="12" max="12" width="5.75" customWidth="1"/>
    <col min="13" max="14" width="3.375" bestFit="1" customWidth="1"/>
    <col min="15" max="15" width="8.125" customWidth="1"/>
    <col min="16" max="16" width="3.75" bestFit="1" customWidth="1"/>
    <col min="17" max="17" width="3.375" bestFit="1" customWidth="1"/>
    <col min="18" max="18" width="8.75" customWidth="1"/>
    <col min="19" max="19" width="4.25" customWidth="1"/>
    <col min="20" max="20" width="0.5" customWidth="1"/>
    <col min="21" max="26" width="10.25" customWidth="1"/>
    <col min="27" max="27" width="3.125" customWidth="1"/>
  </cols>
  <sheetData>
    <row r="1" spans="1:27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4.75" customHeight="1">
      <c r="A2" s="4" t="s">
        <v>82</v>
      </c>
      <c r="B2" s="5"/>
      <c r="C2" s="5"/>
      <c r="D2" s="5"/>
      <c r="E2" s="5"/>
      <c r="F2" s="5"/>
      <c r="G2" s="5"/>
      <c r="H2" s="6"/>
      <c r="I2" s="5"/>
      <c r="J2" s="7"/>
      <c r="K2" s="7"/>
      <c r="L2" s="5"/>
      <c r="M2" s="5"/>
      <c r="N2" s="5"/>
      <c r="O2" s="5"/>
      <c r="P2" s="5"/>
      <c r="Q2" s="5"/>
      <c r="R2" s="5"/>
      <c r="S2" s="5"/>
      <c r="T2" s="5"/>
      <c r="U2" s="6"/>
      <c r="V2" s="8"/>
      <c r="W2" s="8"/>
      <c r="X2" s="8"/>
      <c r="Y2" s="8"/>
      <c r="Z2" s="5"/>
      <c r="AA2" s="3"/>
    </row>
    <row r="3" spans="1:27" ht="24.75" customHeight="1">
      <c r="A3" s="5"/>
      <c r="B3" s="3"/>
      <c r="C3" s="4" t="s">
        <v>83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8"/>
      <c r="W3" s="8"/>
      <c r="X3" s="8"/>
      <c r="Y3" s="8"/>
      <c r="Z3" s="5"/>
      <c r="AA3" s="3"/>
    </row>
    <row r="4" spans="1:27" ht="14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99" t="s">
        <v>89</v>
      </c>
      <c r="P4" s="99"/>
      <c r="Q4" s="99"/>
      <c r="R4" s="99"/>
      <c r="S4" s="15"/>
      <c r="T4" s="15"/>
      <c r="U4" s="15"/>
      <c r="V4" s="15"/>
      <c r="W4" s="15"/>
      <c r="X4" s="15"/>
      <c r="Y4" s="15"/>
      <c r="Z4" s="16" t="s">
        <v>8</v>
      </c>
      <c r="AA4" s="3"/>
    </row>
    <row r="5" spans="1:27" ht="27.75" customHeight="1">
      <c r="A5" s="89" t="s">
        <v>16</v>
      </c>
      <c r="B5" s="95" t="s">
        <v>9</v>
      </c>
      <c r="C5" s="96"/>
      <c r="D5" s="17" t="s">
        <v>86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8"/>
      <c r="T5" s="17"/>
      <c r="U5" s="92" t="s">
        <v>5</v>
      </c>
      <c r="V5" s="93"/>
      <c r="W5" s="107" t="s">
        <v>6</v>
      </c>
      <c r="X5" s="108"/>
      <c r="Y5" s="103" t="s">
        <v>7</v>
      </c>
      <c r="Z5" s="104"/>
      <c r="AA5" s="3"/>
    </row>
    <row r="6" spans="1:27" ht="27.75" customHeight="1">
      <c r="A6" s="94"/>
      <c r="B6" s="91"/>
      <c r="C6" s="97"/>
      <c r="D6" s="19" t="s">
        <v>18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98"/>
      <c r="P6" s="98"/>
      <c r="Q6" s="98"/>
      <c r="R6" s="20"/>
      <c r="S6" s="21"/>
      <c r="T6" s="21"/>
      <c r="U6" s="22" t="s">
        <v>3</v>
      </c>
      <c r="V6" s="23" t="s">
        <v>4</v>
      </c>
      <c r="W6" s="105" t="s">
        <v>90</v>
      </c>
      <c r="X6" s="106"/>
      <c r="Y6" s="24" t="s">
        <v>3</v>
      </c>
      <c r="Z6" s="24" t="s">
        <v>4</v>
      </c>
      <c r="AA6" s="3"/>
    </row>
    <row r="7" spans="1:27" ht="27.75" customHeight="1">
      <c r="A7" s="89" t="s">
        <v>88</v>
      </c>
      <c r="B7" s="92" t="s">
        <v>84</v>
      </c>
      <c r="C7" s="93"/>
      <c r="D7" s="81"/>
      <c r="E7" s="25" t="s">
        <v>0</v>
      </c>
      <c r="F7" s="25" t="s">
        <v>20</v>
      </c>
      <c r="G7" s="26">
        <v>0.8</v>
      </c>
      <c r="H7" s="25" t="s">
        <v>45</v>
      </c>
      <c r="I7" s="25" t="s">
        <v>20</v>
      </c>
      <c r="J7" s="26">
        <v>0.72099999999999997</v>
      </c>
      <c r="K7" s="53" t="s">
        <v>20</v>
      </c>
      <c r="L7" s="26">
        <v>3</v>
      </c>
      <c r="M7" s="25" t="s">
        <v>2</v>
      </c>
      <c r="N7" s="27" t="s">
        <v>22</v>
      </c>
      <c r="O7" s="26">
        <v>6.5</v>
      </c>
      <c r="P7" s="25" t="s">
        <v>46</v>
      </c>
      <c r="Q7" s="28" t="s">
        <v>47</v>
      </c>
      <c r="R7" s="82" t="str">
        <f>IFERROR(ROUND(IF($D$7="","",($D$7*$G$7*$J$7*$L$7)/$O$7),1),"")</f>
        <v/>
      </c>
      <c r="S7" s="60" t="s">
        <v>48</v>
      </c>
      <c r="T7" s="29"/>
      <c r="U7" s="61" t="str">
        <f>IF($R$7="","",ROUNDUP($R$7,0))</f>
        <v/>
      </c>
      <c r="V7" s="62"/>
      <c r="W7" s="50" t="s">
        <v>49</v>
      </c>
      <c r="X7" s="84" t="str">
        <f>IF($R$7="","",$R$7*1.2)</f>
        <v/>
      </c>
      <c r="Y7" s="63" t="str">
        <f>IF($X$7="","",ROUNDUP($X$7,0))</f>
        <v/>
      </c>
      <c r="Z7" s="64"/>
      <c r="AA7" s="3"/>
    </row>
    <row r="8" spans="1:27" ht="27.75" customHeight="1">
      <c r="A8" s="90"/>
      <c r="B8" s="102" t="s">
        <v>85</v>
      </c>
      <c r="C8" s="93"/>
      <c r="D8" s="81"/>
      <c r="E8" s="25" t="s">
        <v>0</v>
      </c>
      <c r="F8" s="25" t="s">
        <v>20</v>
      </c>
      <c r="G8" s="26">
        <v>0.8</v>
      </c>
      <c r="H8" s="25" t="s">
        <v>45</v>
      </c>
      <c r="I8" s="25" t="s">
        <v>20</v>
      </c>
      <c r="J8" s="26">
        <v>3.5999999999999997E-2</v>
      </c>
      <c r="K8" s="53" t="s">
        <v>20</v>
      </c>
      <c r="L8" s="26">
        <v>14</v>
      </c>
      <c r="M8" s="25" t="s">
        <v>2</v>
      </c>
      <c r="N8" s="27" t="s">
        <v>22</v>
      </c>
      <c r="O8" s="26">
        <v>12</v>
      </c>
      <c r="P8" s="25" t="s">
        <v>46</v>
      </c>
      <c r="Q8" s="28" t="s">
        <v>47</v>
      </c>
      <c r="R8" s="82" t="str">
        <f>IFERROR(ROUND(IF($D$8="","",($D$8*$G$8*$J$8*$L$8)/$O$8),1),"")</f>
        <v/>
      </c>
      <c r="S8" s="60" t="s">
        <v>50</v>
      </c>
      <c r="T8" s="29"/>
      <c r="U8" s="61" t="str">
        <f>IF($R$8="","",ROUNDUP($R$8,0))</f>
        <v/>
      </c>
      <c r="V8" s="62"/>
      <c r="W8" s="50" t="s">
        <v>51</v>
      </c>
      <c r="X8" s="84" t="str">
        <f>IF($R$8="","",$R$8*1.2)</f>
        <v/>
      </c>
      <c r="Y8" s="63" t="str">
        <f>IF($X$8="","",ROUNDUP($X$8,0))</f>
        <v/>
      </c>
      <c r="Z8" s="64"/>
      <c r="AA8" s="3"/>
    </row>
    <row r="9" spans="1:27" ht="27.75" customHeight="1">
      <c r="A9" s="90"/>
      <c r="B9" s="89" t="s">
        <v>15</v>
      </c>
      <c r="C9" s="30" t="s">
        <v>12</v>
      </c>
      <c r="D9" s="81"/>
      <c r="E9" s="25" t="s">
        <v>0</v>
      </c>
      <c r="F9" s="25" t="s">
        <v>20</v>
      </c>
      <c r="G9" s="26">
        <v>0.8</v>
      </c>
      <c r="H9" s="25" t="s">
        <v>45</v>
      </c>
      <c r="I9" s="25" t="s">
        <v>20</v>
      </c>
      <c r="J9" s="26">
        <v>0.126</v>
      </c>
      <c r="K9" s="53" t="s">
        <v>20</v>
      </c>
      <c r="L9" s="26">
        <v>6</v>
      </c>
      <c r="M9" s="25" t="s">
        <v>1</v>
      </c>
      <c r="N9" s="27" t="s">
        <v>21</v>
      </c>
      <c r="O9" s="26">
        <v>5.7</v>
      </c>
      <c r="P9" s="25" t="s">
        <v>45</v>
      </c>
      <c r="Q9" s="28" t="s">
        <v>52</v>
      </c>
      <c r="R9" s="82" t="str">
        <f>IFERROR(ROUND(IF($D$9="","",($D$9*$G$9*$J$9*$L$9)/$O$9),1),"")</f>
        <v/>
      </c>
      <c r="S9" s="60" t="s">
        <v>53</v>
      </c>
      <c r="T9" s="29"/>
      <c r="U9" s="62"/>
      <c r="V9" s="61" t="str">
        <f>IF($R$9="","",ROUNDUP($R$9,0))</f>
        <v/>
      </c>
      <c r="W9" s="50" t="s">
        <v>54</v>
      </c>
      <c r="X9" s="84" t="str">
        <f>IF($R$9="","",$R$9*1.2)</f>
        <v/>
      </c>
      <c r="Y9" s="63"/>
      <c r="Z9" s="63" t="str">
        <f>IF($X$9="","",ROUNDUP($X$9,0))</f>
        <v/>
      </c>
      <c r="AA9" s="3"/>
    </row>
    <row r="10" spans="1:27" ht="27.75" customHeight="1">
      <c r="A10" s="90"/>
      <c r="B10" s="90"/>
      <c r="C10" s="30" t="s">
        <v>24</v>
      </c>
      <c r="D10" s="81"/>
      <c r="E10" s="25" t="s">
        <v>0</v>
      </c>
      <c r="F10" s="25" t="s">
        <v>20</v>
      </c>
      <c r="G10" s="26">
        <v>0.8</v>
      </c>
      <c r="H10" s="25" t="s">
        <v>45</v>
      </c>
      <c r="I10" s="25" t="s">
        <v>20</v>
      </c>
      <c r="J10" s="54">
        <v>5.3999999999999999E-2</v>
      </c>
      <c r="K10" s="53" t="s">
        <v>20</v>
      </c>
      <c r="L10" s="26">
        <v>6</v>
      </c>
      <c r="M10" s="25" t="s">
        <v>1</v>
      </c>
      <c r="N10" s="27" t="s">
        <v>21</v>
      </c>
      <c r="O10" s="26">
        <v>16</v>
      </c>
      <c r="P10" s="25" t="s">
        <v>45</v>
      </c>
      <c r="Q10" s="28" t="s">
        <v>52</v>
      </c>
      <c r="R10" s="82" t="str">
        <f>IFERROR(ROUND(IF($D$10="","",($D$10*$G$10*$J$10*$L$10)/$O$10),1),"")</f>
        <v/>
      </c>
      <c r="S10" s="60" t="s">
        <v>55</v>
      </c>
      <c r="T10" s="29"/>
      <c r="U10" s="62"/>
      <c r="V10" s="61" t="str">
        <f>IF($R$10="","",ROUNDUP($R$10,0))</f>
        <v/>
      </c>
      <c r="W10" s="50" t="s">
        <v>56</v>
      </c>
      <c r="X10" s="84" t="str">
        <f>IF($R$10="","",$R$10*1.2)</f>
        <v/>
      </c>
      <c r="Y10" s="63"/>
      <c r="Z10" s="63" t="str">
        <f>IF($X$10="","",ROUNDUP($X$10,0))</f>
        <v/>
      </c>
      <c r="AA10" s="3"/>
    </row>
    <row r="11" spans="1:27" ht="27.75" customHeight="1">
      <c r="A11" s="90"/>
      <c r="B11" s="90"/>
      <c r="C11" s="31" t="s">
        <v>13</v>
      </c>
      <c r="D11" s="81"/>
      <c r="E11" s="32" t="s">
        <v>0</v>
      </c>
      <c r="F11" s="32" t="s">
        <v>20</v>
      </c>
      <c r="G11" s="33">
        <v>0.8</v>
      </c>
      <c r="H11" s="32" t="s">
        <v>45</v>
      </c>
      <c r="I11" s="32" t="s">
        <v>20</v>
      </c>
      <c r="J11" s="55">
        <v>1.7999999999999999E-2</v>
      </c>
      <c r="K11" s="56" t="s">
        <v>20</v>
      </c>
      <c r="L11" s="33">
        <v>6</v>
      </c>
      <c r="M11" s="32" t="s">
        <v>1</v>
      </c>
      <c r="N11" s="34" t="s">
        <v>21</v>
      </c>
      <c r="O11" s="33">
        <v>2.5</v>
      </c>
      <c r="P11" s="32" t="s">
        <v>45</v>
      </c>
      <c r="Q11" s="35" t="s">
        <v>52</v>
      </c>
      <c r="R11" s="45" t="str">
        <f>IFERROR(ROUND(IF($D$11="","",($D$11*$G$11*$J$11*$L$11)/$O$11),1),"")</f>
        <v/>
      </c>
      <c r="S11" s="65" t="s">
        <v>57</v>
      </c>
      <c r="T11" s="36"/>
      <c r="U11" s="47"/>
      <c r="V11" s="66" t="str">
        <f>IF($R$11="","",ROUNDUP($R$11,0))</f>
        <v/>
      </c>
      <c r="W11" s="67" t="s">
        <v>58</v>
      </c>
      <c r="X11" s="85" t="str">
        <f>IF($R$11="","",$R$11*1.2)</f>
        <v/>
      </c>
      <c r="Y11" s="68"/>
      <c r="Z11" s="63" t="str">
        <f>IF($X$11="","",ROUNDUP($X$11,0))</f>
        <v/>
      </c>
      <c r="AA11" s="3"/>
    </row>
    <row r="12" spans="1:27" ht="27.75" customHeight="1">
      <c r="A12" s="90"/>
      <c r="B12" s="91"/>
      <c r="C12" s="30" t="s">
        <v>23</v>
      </c>
      <c r="D12" s="81"/>
      <c r="E12" s="25" t="s">
        <v>0</v>
      </c>
      <c r="F12" s="25" t="s">
        <v>20</v>
      </c>
      <c r="G12" s="26">
        <v>0.8</v>
      </c>
      <c r="H12" s="25" t="s">
        <v>45</v>
      </c>
      <c r="I12" s="25" t="s">
        <v>20</v>
      </c>
      <c r="J12" s="57">
        <v>2.7E-2</v>
      </c>
      <c r="K12" s="53" t="s">
        <v>20</v>
      </c>
      <c r="L12" s="26">
        <v>6</v>
      </c>
      <c r="M12" s="25" t="s">
        <v>1</v>
      </c>
      <c r="N12" s="27" t="s">
        <v>21</v>
      </c>
      <c r="O12" s="26">
        <v>4.5</v>
      </c>
      <c r="P12" s="25" t="s">
        <v>45</v>
      </c>
      <c r="Q12" s="28" t="s">
        <v>52</v>
      </c>
      <c r="R12" s="82" t="str">
        <f>IFERROR(ROUND(IF($D$12="","",($D$12*$G$12*$J$12*$L$12)/$O$12),1),"")</f>
        <v/>
      </c>
      <c r="S12" s="69" t="s">
        <v>59</v>
      </c>
      <c r="T12" s="29"/>
      <c r="U12" s="61"/>
      <c r="V12" s="70" t="str">
        <f>IF($R$12="","",ROUNDUP($R$12,0))</f>
        <v/>
      </c>
      <c r="W12" s="50" t="s">
        <v>60</v>
      </c>
      <c r="X12" s="84" t="str">
        <f>IF($R$12="","",$R$12*1.2)</f>
        <v/>
      </c>
      <c r="Y12" s="63"/>
      <c r="Z12" s="63" t="str">
        <f>IF($X$12="","",ROUNDUP($X$12,0))</f>
        <v/>
      </c>
      <c r="AA12" s="3"/>
    </row>
    <row r="13" spans="1:27" ht="27.75" customHeight="1">
      <c r="A13" s="90"/>
      <c r="B13" s="90"/>
      <c r="C13" s="37" t="s">
        <v>25</v>
      </c>
      <c r="D13" s="81"/>
      <c r="E13" s="38" t="s">
        <v>0</v>
      </c>
      <c r="F13" s="38" t="s">
        <v>20</v>
      </c>
      <c r="G13" s="39">
        <v>0.8</v>
      </c>
      <c r="H13" s="38" t="s">
        <v>45</v>
      </c>
      <c r="I13" s="38" t="s">
        <v>20</v>
      </c>
      <c r="J13" s="58">
        <v>1.7999999999999999E-2</v>
      </c>
      <c r="K13" s="59" t="s">
        <v>20</v>
      </c>
      <c r="L13" s="39">
        <v>6</v>
      </c>
      <c r="M13" s="38" t="s">
        <v>1</v>
      </c>
      <c r="N13" s="40" t="s">
        <v>21</v>
      </c>
      <c r="O13" s="39">
        <v>6</v>
      </c>
      <c r="P13" s="38" t="s">
        <v>45</v>
      </c>
      <c r="Q13" s="41" t="s">
        <v>52</v>
      </c>
      <c r="R13" s="83" t="str">
        <f>IFERROR(ROUND(IF($D$13="","",($D$13*$G$13*$J$13*$L$13)/$O$13),1),"")</f>
        <v/>
      </c>
      <c r="S13" s="71" t="s">
        <v>61</v>
      </c>
      <c r="T13" s="42"/>
      <c r="U13" s="61"/>
      <c r="V13" s="72" t="str">
        <f>IF($R$13="","",ROUNDUP($R$13,0))</f>
        <v/>
      </c>
      <c r="W13" s="52" t="s">
        <v>62</v>
      </c>
      <c r="X13" s="86" t="str">
        <f>IF($R$13="","",$R$13*1.2)</f>
        <v/>
      </c>
      <c r="Y13" s="63"/>
      <c r="Z13" s="73" t="str">
        <f>IF($X$13="","",ROUNDUP($X$13,0))</f>
        <v/>
      </c>
      <c r="AA13" s="3"/>
    </row>
    <row r="14" spans="1:27" ht="27.75" customHeight="1">
      <c r="A14" s="94"/>
      <c r="B14" s="90"/>
      <c r="C14" s="31" t="s">
        <v>14</v>
      </c>
      <c r="D14" s="43" t="s">
        <v>17</v>
      </c>
      <c r="E14" s="32"/>
      <c r="F14" s="32"/>
      <c r="G14" s="33"/>
      <c r="H14" s="32"/>
      <c r="I14" s="32"/>
      <c r="J14" s="44"/>
      <c r="K14" s="56"/>
      <c r="L14" s="33"/>
      <c r="M14" s="32"/>
      <c r="N14" s="34"/>
      <c r="O14" s="33"/>
      <c r="P14" s="32"/>
      <c r="Q14" s="35"/>
      <c r="R14" s="45"/>
      <c r="S14" s="74"/>
      <c r="T14" s="46"/>
      <c r="U14" s="47"/>
      <c r="V14" s="75"/>
      <c r="W14" s="48"/>
      <c r="X14" s="85"/>
      <c r="Y14" s="68"/>
      <c r="Z14" s="68"/>
      <c r="AA14" s="3"/>
    </row>
    <row r="15" spans="1:27" ht="27.75" customHeight="1">
      <c r="A15" s="87"/>
      <c r="B15" s="92" t="s">
        <v>10</v>
      </c>
      <c r="C15" s="93"/>
      <c r="D15" s="81"/>
      <c r="E15" s="25" t="s">
        <v>63</v>
      </c>
      <c r="F15" s="25" t="s">
        <v>64</v>
      </c>
      <c r="G15" s="79"/>
      <c r="H15" s="25" t="s">
        <v>65</v>
      </c>
      <c r="I15" s="25" t="s">
        <v>64</v>
      </c>
      <c r="J15" s="26">
        <v>0.75</v>
      </c>
      <c r="K15" s="53" t="s">
        <v>64</v>
      </c>
      <c r="L15" s="80"/>
      <c r="M15" s="25" t="s">
        <v>2</v>
      </c>
      <c r="N15" s="27" t="s">
        <v>22</v>
      </c>
      <c r="O15" s="49">
        <v>15</v>
      </c>
      <c r="P15" s="25" t="s">
        <v>46</v>
      </c>
      <c r="Q15" s="28" t="s">
        <v>47</v>
      </c>
      <c r="R15" s="82" t="str">
        <f>IFERROR(ROUND(IF($D$15="","",($D$15*$G$15*$J$15*$L$15)/$O$15),1),"")</f>
        <v/>
      </c>
      <c r="S15" s="60" t="s">
        <v>66</v>
      </c>
      <c r="T15" s="29"/>
      <c r="U15" s="61" t="str">
        <f>IF($R$15="","",ROUNDUP($R$15,0))</f>
        <v/>
      </c>
      <c r="V15" s="62"/>
      <c r="W15" s="50" t="s">
        <v>67</v>
      </c>
      <c r="X15" s="84" t="str">
        <f>IF($R$15="","",$R$15*1.2)</f>
        <v/>
      </c>
      <c r="Y15" s="63" t="str">
        <f>IF($X$15="","",ROUNDUP($X$15,0))</f>
        <v/>
      </c>
      <c r="Z15" s="64"/>
      <c r="AA15" s="3"/>
    </row>
    <row r="16" spans="1:27" ht="27.75" customHeight="1">
      <c r="A16" s="88"/>
      <c r="B16" s="92" t="s">
        <v>11</v>
      </c>
      <c r="C16" s="93"/>
      <c r="D16" s="81"/>
      <c r="E16" s="25" t="s">
        <v>63</v>
      </c>
      <c r="F16" s="25" t="s">
        <v>64</v>
      </c>
      <c r="G16" s="79"/>
      <c r="H16" s="25" t="s">
        <v>65</v>
      </c>
      <c r="I16" s="25" t="s">
        <v>64</v>
      </c>
      <c r="J16" s="26">
        <v>0.25</v>
      </c>
      <c r="K16" s="53" t="s">
        <v>64</v>
      </c>
      <c r="L16" s="80"/>
      <c r="M16" s="25" t="s">
        <v>2</v>
      </c>
      <c r="N16" s="27" t="s">
        <v>22</v>
      </c>
      <c r="O16" s="49">
        <v>15</v>
      </c>
      <c r="P16" s="25" t="s">
        <v>46</v>
      </c>
      <c r="Q16" s="28" t="s">
        <v>47</v>
      </c>
      <c r="R16" s="82" t="str">
        <f>IFERROR(ROUND(IF($D$16="","",($D$16*$G$16*$J$16*$L$16)/$O$16),1),"")</f>
        <v/>
      </c>
      <c r="S16" s="60" t="s">
        <v>68</v>
      </c>
      <c r="T16" s="29"/>
      <c r="U16" s="61" t="str">
        <f>IF($R$16="","",ROUNDUP($R$16,0))</f>
        <v/>
      </c>
      <c r="V16" s="62"/>
      <c r="W16" s="50" t="s">
        <v>69</v>
      </c>
      <c r="X16" s="84" t="str">
        <f>IF($R$16="","",$R$16*1.2)</f>
        <v/>
      </c>
      <c r="Y16" s="63" t="str">
        <f>IF($X$16="","",ROUNDUP($X$16,0))</f>
        <v/>
      </c>
      <c r="Z16" s="64"/>
      <c r="AA16" s="3"/>
    </row>
    <row r="17" spans="1:27" ht="27.75" customHeight="1">
      <c r="A17" s="87"/>
      <c r="B17" s="92" t="s">
        <v>10</v>
      </c>
      <c r="C17" s="93"/>
      <c r="D17" s="81"/>
      <c r="E17" s="25" t="s">
        <v>63</v>
      </c>
      <c r="F17" s="25" t="s">
        <v>64</v>
      </c>
      <c r="G17" s="79"/>
      <c r="H17" s="25" t="s">
        <v>65</v>
      </c>
      <c r="I17" s="25" t="s">
        <v>64</v>
      </c>
      <c r="J17" s="26">
        <v>0.75</v>
      </c>
      <c r="K17" s="53" t="s">
        <v>64</v>
      </c>
      <c r="L17" s="80"/>
      <c r="M17" s="25" t="s">
        <v>2</v>
      </c>
      <c r="N17" s="27" t="s">
        <v>22</v>
      </c>
      <c r="O17" s="49">
        <v>15</v>
      </c>
      <c r="P17" s="25" t="s">
        <v>46</v>
      </c>
      <c r="Q17" s="28" t="s">
        <v>47</v>
      </c>
      <c r="R17" s="82" t="str">
        <f>IFERROR(ROUND(IF($D$17="","",($D$17*$G$17*$J$17*$L$17)/$O$17),1),"")</f>
        <v/>
      </c>
      <c r="S17" s="60" t="s">
        <v>70</v>
      </c>
      <c r="T17" s="29"/>
      <c r="U17" s="61" t="str">
        <f>IF($R$17="","",ROUNDUP($R$17,0))</f>
        <v/>
      </c>
      <c r="V17" s="62"/>
      <c r="W17" s="50" t="s">
        <v>71</v>
      </c>
      <c r="X17" s="84" t="str">
        <f>IF($R$17="","",$R$17*1.2)</f>
        <v/>
      </c>
      <c r="Y17" s="63" t="str">
        <f>IF($X$17="","",ROUNDUP($X$17,0))</f>
        <v/>
      </c>
      <c r="Z17" s="64"/>
      <c r="AA17" s="3"/>
    </row>
    <row r="18" spans="1:27" ht="27.75" customHeight="1">
      <c r="A18" s="88"/>
      <c r="B18" s="92" t="s">
        <v>11</v>
      </c>
      <c r="C18" s="93"/>
      <c r="D18" s="81"/>
      <c r="E18" s="25" t="s">
        <v>63</v>
      </c>
      <c r="F18" s="25" t="s">
        <v>64</v>
      </c>
      <c r="G18" s="79"/>
      <c r="H18" s="25" t="s">
        <v>65</v>
      </c>
      <c r="I18" s="25" t="s">
        <v>64</v>
      </c>
      <c r="J18" s="26">
        <v>0.25</v>
      </c>
      <c r="K18" s="53" t="s">
        <v>64</v>
      </c>
      <c r="L18" s="80"/>
      <c r="M18" s="25" t="s">
        <v>2</v>
      </c>
      <c r="N18" s="27" t="s">
        <v>22</v>
      </c>
      <c r="O18" s="49">
        <v>15</v>
      </c>
      <c r="P18" s="25" t="s">
        <v>46</v>
      </c>
      <c r="Q18" s="28" t="s">
        <v>47</v>
      </c>
      <c r="R18" s="82" t="str">
        <f>IFERROR(ROUND(IF($D$18="","",($D$18*$G$18*$J$18*$L$18)/$O$18),1),"")</f>
        <v/>
      </c>
      <c r="S18" s="60" t="s">
        <v>72</v>
      </c>
      <c r="T18" s="29"/>
      <c r="U18" s="61" t="str">
        <f>IF($R$18="","",ROUNDUP($R$18,0))</f>
        <v/>
      </c>
      <c r="V18" s="62"/>
      <c r="W18" s="50" t="s">
        <v>73</v>
      </c>
      <c r="X18" s="84" t="str">
        <f>IF($R$18="","",$R$18*1.2)</f>
        <v/>
      </c>
      <c r="Y18" s="63" t="str">
        <f>IF($X$18="","",ROUNDUP($X$18,0))</f>
        <v/>
      </c>
      <c r="Z18" s="64"/>
      <c r="AA18" s="3"/>
    </row>
    <row r="19" spans="1:27" ht="27.75" customHeight="1">
      <c r="A19" s="87"/>
      <c r="B19" s="92" t="s">
        <v>10</v>
      </c>
      <c r="C19" s="93"/>
      <c r="D19" s="81"/>
      <c r="E19" s="25" t="s">
        <v>63</v>
      </c>
      <c r="F19" s="25" t="s">
        <v>20</v>
      </c>
      <c r="G19" s="79"/>
      <c r="H19" s="25" t="s">
        <v>45</v>
      </c>
      <c r="I19" s="25" t="s">
        <v>20</v>
      </c>
      <c r="J19" s="26">
        <v>0.75</v>
      </c>
      <c r="K19" s="53" t="s">
        <v>20</v>
      </c>
      <c r="L19" s="80"/>
      <c r="M19" s="25" t="s">
        <v>2</v>
      </c>
      <c r="N19" s="27" t="s">
        <v>21</v>
      </c>
      <c r="O19" s="49">
        <v>15</v>
      </c>
      <c r="P19" s="25" t="s">
        <v>45</v>
      </c>
      <c r="Q19" s="28" t="s">
        <v>47</v>
      </c>
      <c r="R19" s="82" t="str">
        <f>IFERROR(ROUND(IF($D$19="","",($D$19*$G$19*$J$19*$L$19)/$O$19),1),"")</f>
        <v/>
      </c>
      <c r="S19" s="60" t="s">
        <v>70</v>
      </c>
      <c r="T19" s="29"/>
      <c r="U19" s="61" t="str">
        <f>IF($R$19="","",ROUNDUP($R$19,0))</f>
        <v/>
      </c>
      <c r="V19" s="62"/>
      <c r="W19" s="50" t="s">
        <v>71</v>
      </c>
      <c r="X19" s="84" t="str">
        <f>IF($R$19="","",$R$19*1.2)</f>
        <v/>
      </c>
      <c r="Y19" s="63" t="str">
        <f>IF($X$19="","",ROUNDUP($X$19,0))</f>
        <v/>
      </c>
      <c r="Z19" s="64"/>
      <c r="AA19" s="3"/>
    </row>
    <row r="20" spans="1:27" ht="27.75" customHeight="1">
      <c r="A20" s="88"/>
      <c r="B20" s="92" t="s">
        <v>11</v>
      </c>
      <c r="C20" s="93"/>
      <c r="D20" s="81"/>
      <c r="E20" s="25" t="s">
        <v>63</v>
      </c>
      <c r="F20" s="25" t="s">
        <v>20</v>
      </c>
      <c r="G20" s="79"/>
      <c r="H20" s="25" t="s">
        <v>45</v>
      </c>
      <c r="I20" s="25" t="s">
        <v>20</v>
      </c>
      <c r="J20" s="26">
        <v>0.25</v>
      </c>
      <c r="K20" s="53" t="s">
        <v>20</v>
      </c>
      <c r="L20" s="80"/>
      <c r="M20" s="25" t="s">
        <v>2</v>
      </c>
      <c r="N20" s="27" t="s">
        <v>21</v>
      </c>
      <c r="O20" s="49">
        <v>15</v>
      </c>
      <c r="P20" s="25" t="s">
        <v>45</v>
      </c>
      <c r="Q20" s="28" t="s">
        <v>47</v>
      </c>
      <c r="R20" s="82" t="str">
        <f>IFERROR(ROUND(IF($D$20="","",($D$20*$G$20*$J$20*$L$20)/$O$20),1),"")</f>
        <v/>
      </c>
      <c r="S20" s="60" t="s">
        <v>72</v>
      </c>
      <c r="T20" s="29"/>
      <c r="U20" s="61" t="str">
        <f>IF($R$20="","",ROUNDUP($R$20,0))</f>
        <v/>
      </c>
      <c r="V20" s="62"/>
      <c r="W20" s="50" t="s">
        <v>73</v>
      </c>
      <c r="X20" s="84" t="str">
        <f>IF($R$20="","",$R$20*1.2)</f>
        <v/>
      </c>
      <c r="Y20" s="63" t="str">
        <f>IF($X$20="","",ROUNDUP($X$20,0))</f>
        <v/>
      </c>
      <c r="Z20" s="64"/>
      <c r="AA20" s="3"/>
    </row>
    <row r="21" spans="1:27" ht="27.75" customHeight="1">
      <c r="A21" s="87"/>
      <c r="B21" s="92" t="s">
        <v>10</v>
      </c>
      <c r="C21" s="93"/>
      <c r="D21" s="81"/>
      <c r="E21" s="25" t="s">
        <v>63</v>
      </c>
      <c r="F21" s="25" t="s">
        <v>64</v>
      </c>
      <c r="G21" s="79"/>
      <c r="H21" s="25" t="s">
        <v>65</v>
      </c>
      <c r="I21" s="25" t="s">
        <v>64</v>
      </c>
      <c r="J21" s="26">
        <v>0.75</v>
      </c>
      <c r="K21" s="53" t="s">
        <v>64</v>
      </c>
      <c r="L21" s="80"/>
      <c r="M21" s="25" t="s">
        <v>2</v>
      </c>
      <c r="N21" s="27" t="s">
        <v>22</v>
      </c>
      <c r="O21" s="49">
        <v>15</v>
      </c>
      <c r="P21" s="25" t="s">
        <v>46</v>
      </c>
      <c r="Q21" s="28" t="s">
        <v>47</v>
      </c>
      <c r="R21" s="82" t="str">
        <f>IFERROR(ROUND(IF($D$21="","",($D$21*$G$21*$J$21*$L$21)/$O$21),1),"")</f>
        <v/>
      </c>
      <c r="S21" s="60" t="s">
        <v>74</v>
      </c>
      <c r="T21" s="29"/>
      <c r="U21" s="61" t="str">
        <f>IF($R$21="","",ROUNDUP($R$21,0))</f>
        <v/>
      </c>
      <c r="V21" s="62"/>
      <c r="W21" s="50" t="s">
        <v>75</v>
      </c>
      <c r="X21" s="84" t="str">
        <f>IF($R$21="","",$R$21*1.2)</f>
        <v/>
      </c>
      <c r="Y21" s="63" t="str">
        <f>IF($X$21="","",ROUNDUP($X$21,0))</f>
        <v/>
      </c>
      <c r="Z21" s="64"/>
      <c r="AA21" s="3"/>
    </row>
    <row r="22" spans="1:27" ht="27.75" customHeight="1">
      <c r="A22" s="88"/>
      <c r="B22" s="92" t="s">
        <v>11</v>
      </c>
      <c r="C22" s="93"/>
      <c r="D22" s="81"/>
      <c r="E22" s="25" t="s">
        <v>63</v>
      </c>
      <c r="F22" s="25" t="s">
        <v>64</v>
      </c>
      <c r="G22" s="79"/>
      <c r="H22" s="25" t="s">
        <v>65</v>
      </c>
      <c r="I22" s="25" t="s">
        <v>64</v>
      </c>
      <c r="J22" s="26">
        <v>0.25</v>
      </c>
      <c r="K22" s="53" t="s">
        <v>64</v>
      </c>
      <c r="L22" s="80"/>
      <c r="M22" s="25" t="s">
        <v>2</v>
      </c>
      <c r="N22" s="27" t="s">
        <v>22</v>
      </c>
      <c r="O22" s="49">
        <v>15</v>
      </c>
      <c r="P22" s="25" t="s">
        <v>46</v>
      </c>
      <c r="Q22" s="28" t="s">
        <v>47</v>
      </c>
      <c r="R22" s="82" t="str">
        <f>IFERROR(ROUND(IF($D$22="","",($D$22*$G$22*$J$22*$L$22)/$O$22),1),"")</f>
        <v/>
      </c>
      <c r="S22" s="60" t="s">
        <v>76</v>
      </c>
      <c r="T22" s="29"/>
      <c r="U22" s="61" t="str">
        <f>IF($R$22="","",ROUNDUP($R$22,0))</f>
        <v/>
      </c>
      <c r="V22" s="62"/>
      <c r="W22" s="50" t="s">
        <v>77</v>
      </c>
      <c r="X22" s="84" t="str">
        <f>IF($R$22="","",$R$22*1.2)</f>
        <v/>
      </c>
      <c r="Y22" s="63" t="str">
        <f>IF($X$22="","",ROUNDUP($X$22,0))</f>
        <v/>
      </c>
      <c r="Z22" s="64"/>
      <c r="AA22" s="3"/>
    </row>
    <row r="23" spans="1:27" ht="27.75" customHeight="1">
      <c r="A23" s="87"/>
      <c r="B23" s="92" t="s">
        <v>10</v>
      </c>
      <c r="C23" s="93"/>
      <c r="D23" s="81"/>
      <c r="E23" s="25" t="s">
        <v>63</v>
      </c>
      <c r="F23" s="25" t="s">
        <v>64</v>
      </c>
      <c r="G23" s="79"/>
      <c r="H23" s="25" t="s">
        <v>65</v>
      </c>
      <c r="I23" s="25" t="s">
        <v>64</v>
      </c>
      <c r="J23" s="26">
        <v>0.75</v>
      </c>
      <c r="K23" s="53" t="s">
        <v>64</v>
      </c>
      <c r="L23" s="80"/>
      <c r="M23" s="25" t="s">
        <v>2</v>
      </c>
      <c r="N23" s="27" t="s">
        <v>22</v>
      </c>
      <c r="O23" s="49">
        <v>15</v>
      </c>
      <c r="P23" s="25" t="s">
        <v>46</v>
      </c>
      <c r="Q23" s="28" t="s">
        <v>47</v>
      </c>
      <c r="R23" s="82" t="str">
        <f>IFERROR(ROUND(IF($D$23="","",($D$23*$G$23*$J$23*$L$23)/$O$23),1),"")</f>
        <v/>
      </c>
      <c r="S23" s="60" t="s">
        <v>78</v>
      </c>
      <c r="T23" s="29"/>
      <c r="U23" s="61" t="str">
        <f>IF($R$23="","",ROUNDUP($R$23,0))</f>
        <v/>
      </c>
      <c r="V23" s="62"/>
      <c r="W23" s="50" t="s">
        <v>79</v>
      </c>
      <c r="X23" s="84" t="str">
        <f>IF($R$23="","",$R$23*1.2)</f>
        <v/>
      </c>
      <c r="Y23" s="63" t="str">
        <f>IF($X$23="","",ROUNDUP($X$23,0))</f>
        <v/>
      </c>
      <c r="Z23" s="64"/>
      <c r="AA23" s="3"/>
    </row>
    <row r="24" spans="1:27" ht="27.75" customHeight="1">
      <c r="A24" s="88"/>
      <c r="B24" s="92" t="s">
        <v>11</v>
      </c>
      <c r="C24" s="93"/>
      <c r="D24" s="81"/>
      <c r="E24" s="25" t="s">
        <v>63</v>
      </c>
      <c r="F24" s="25" t="s">
        <v>64</v>
      </c>
      <c r="G24" s="79"/>
      <c r="H24" s="25" t="s">
        <v>65</v>
      </c>
      <c r="I24" s="25" t="s">
        <v>64</v>
      </c>
      <c r="J24" s="26">
        <v>0.25</v>
      </c>
      <c r="K24" s="53" t="s">
        <v>64</v>
      </c>
      <c r="L24" s="80"/>
      <c r="M24" s="25" t="s">
        <v>2</v>
      </c>
      <c r="N24" s="27" t="s">
        <v>22</v>
      </c>
      <c r="O24" s="49">
        <v>15</v>
      </c>
      <c r="P24" s="25" t="s">
        <v>46</v>
      </c>
      <c r="Q24" s="28" t="s">
        <v>47</v>
      </c>
      <c r="R24" s="82" t="str">
        <f>IFERROR(ROUND(IF($D$24="","",($D$24*$G$24*$J$24*$L$24)/$O$24),1),"")</f>
        <v/>
      </c>
      <c r="S24" s="60" t="s">
        <v>80</v>
      </c>
      <c r="T24" s="29"/>
      <c r="U24" s="61" t="str">
        <f>IF($R$24="","",ROUNDUP($R$24,0))</f>
        <v/>
      </c>
      <c r="V24" s="62"/>
      <c r="W24" s="50" t="s">
        <v>81</v>
      </c>
      <c r="X24" s="84" t="str">
        <f>IF($R$24="","",$R$24*1.2)</f>
        <v/>
      </c>
      <c r="Y24" s="63" t="str">
        <f>IF($X$24="","",ROUNDUP($X$24,0))</f>
        <v/>
      </c>
      <c r="Z24" s="64"/>
      <c r="AA24" s="3"/>
    </row>
    <row r="25" spans="1:27" ht="27.75" customHeight="1">
      <c r="A25" s="51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76"/>
      <c r="T25" s="76"/>
      <c r="U25" s="77">
        <f>SUM($U$7:$U$24)</f>
        <v>0</v>
      </c>
      <c r="V25" s="77">
        <f>SUM($V$9:$V$24)</f>
        <v>0</v>
      </c>
      <c r="W25" s="100" t="s">
        <v>19</v>
      </c>
      <c r="X25" s="101"/>
      <c r="Y25" s="78">
        <f>SUM($Y$7:$Y$24)</f>
        <v>0</v>
      </c>
      <c r="Z25" s="78">
        <f>SUM($Z$7:$Z$24)</f>
        <v>0</v>
      </c>
      <c r="AA25" s="3"/>
    </row>
    <row r="26" spans="1:27" ht="24.75" customHeight="1">
      <c r="A26" s="9"/>
      <c r="B26" s="10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11"/>
      <c r="V26" s="11"/>
      <c r="W26" s="12"/>
      <c r="X26" s="12"/>
      <c r="Y26" s="13"/>
      <c r="Z26" s="13"/>
      <c r="AA26" s="3"/>
    </row>
    <row r="27" spans="1:27" ht="13.5" customHeight="1">
      <c r="A27" s="9"/>
      <c r="B27" s="10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11"/>
      <c r="V27" s="11"/>
      <c r="W27" s="12"/>
      <c r="X27" s="12"/>
      <c r="Y27" s="13"/>
      <c r="Z27" s="13"/>
      <c r="AA27" s="3"/>
    </row>
  </sheetData>
  <mergeCells count="28">
    <mergeCell ref="O4:R4"/>
    <mergeCell ref="W25:X25"/>
    <mergeCell ref="B8:C8"/>
    <mergeCell ref="Y5:Z5"/>
    <mergeCell ref="W6:X6"/>
    <mergeCell ref="W5:X5"/>
    <mergeCell ref="B24:C24"/>
    <mergeCell ref="B19:C19"/>
    <mergeCell ref="B20:C20"/>
    <mergeCell ref="A5:A6"/>
    <mergeCell ref="B5:C6"/>
    <mergeCell ref="U5:V5"/>
    <mergeCell ref="O6:Q6"/>
    <mergeCell ref="B7:C7"/>
    <mergeCell ref="A7:A14"/>
    <mergeCell ref="A23:A24"/>
    <mergeCell ref="A17:A18"/>
    <mergeCell ref="A21:A22"/>
    <mergeCell ref="A15:A16"/>
    <mergeCell ref="B9:B14"/>
    <mergeCell ref="B15:C15"/>
    <mergeCell ref="B16:C16"/>
    <mergeCell ref="B18:C18"/>
    <mergeCell ref="B17:C17"/>
    <mergeCell ref="B21:C21"/>
    <mergeCell ref="B22:C22"/>
    <mergeCell ref="B23:C23"/>
    <mergeCell ref="A19:A20"/>
  </mergeCells>
  <phoneticPr fontId="1"/>
  <pageMargins left="0.35" right="0.25" top="0.5" bottom="0.55000000000000004" header="0.3" footer="0.3"/>
  <pageSetup paperSize="9" scale="85" orientation="landscape" r:id="rId1"/>
  <headerFooter alignWithMargins="0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view="pageBreakPreview" zoomScaleNormal="100" zoomScaleSheetLayoutView="100" workbookViewId="0">
      <selection activeCell="E9" sqref="E9"/>
    </sheetView>
  </sheetViews>
  <sheetFormatPr defaultRowHeight="13.5"/>
  <cols>
    <col min="1" max="2" width="45.625" customWidth="1"/>
    <col min="4" max="4" width="13" bestFit="1" customWidth="1"/>
    <col min="5" max="5" width="21.375" bestFit="1" customWidth="1"/>
  </cols>
  <sheetData>
    <row r="1" spans="1:2" ht="45" customHeight="1">
      <c r="A1" s="109" t="s">
        <v>99</v>
      </c>
      <c r="B1" s="109"/>
    </row>
    <row r="2" spans="1:2" ht="26.25" customHeight="1">
      <c r="A2" s="1" t="s">
        <v>26</v>
      </c>
      <c r="B2" s="1" t="s">
        <v>27</v>
      </c>
    </row>
    <row r="3" spans="1:2" ht="26.25" customHeight="1">
      <c r="A3" s="1" t="s">
        <v>91</v>
      </c>
      <c r="B3" s="1" t="s">
        <v>87</v>
      </c>
    </row>
    <row r="4" spans="1:2" ht="26.25" customHeight="1">
      <c r="A4" s="1" t="s">
        <v>92</v>
      </c>
      <c r="B4" s="1" t="s">
        <v>101</v>
      </c>
    </row>
    <row r="5" spans="1:2" ht="26.25" customHeight="1">
      <c r="A5" s="1" t="s">
        <v>34</v>
      </c>
      <c r="B5" s="1" t="s">
        <v>102</v>
      </c>
    </row>
    <row r="6" spans="1:2" ht="26.25" customHeight="1">
      <c r="A6" s="1" t="s">
        <v>37</v>
      </c>
      <c r="B6" s="1" t="s">
        <v>103</v>
      </c>
    </row>
    <row r="7" spans="1:2" ht="26.25" customHeight="1">
      <c r="A7" s="14" t="s">
        <v>40</v>
      </c>
      <c r="B7" s="1" t="s">
        <v>104</v>
      </c>
    </row>
    <row r="8" spans="1:2" ht="26.25" customHeight="1">
      <c r="A8" s="1" t="s">
        <v>97</v>
      </c>
      <c r="B8" s="1" t="s">
        <v>105</v>
      </c>
    </row>
    <row r="9" spans="1:2" ht="26.25" customHeight="1">
      <c r="A9" s="1" t="s">
        <v>98</v>
      </c>
      <c r="B9" s="1" t="s">
        <v>102</v>
      </c>
    </row>
    <row r="10" spans="1:2" ht="26.25" customHeight="1">
      <c r="A10" s="1" t="s">
        <v>43</v>
      </c>
      <c r="B10" s="1" t="s">
        <v>104</v>
      </c>
    </row>
    <row r="11" spans="1:2" ht="26.25" customHeight="1">
      <c r="A11" s="1" t="s">
        <v>93</v>
      </c>
      <c r="B11" s="1" t="s">
        <v>106</v>
      </c>
    </row>
    <row r="12" spans="1:2" ht="26.25" customHeight="1">
      <c r="A12" s="1" t="s">
        <v>96</v>
      </c>
      <c r="B12" s="1" t="s">
        <v>102</v>
      </c>
    </row>
    <row r="13" spans="1:2" ht="26.25" customHeight="1">
      <c r="A13" s="1" t="s">
        <v>95</v>
      </c>
      <c r="B13" s="1" t="s">
        <v>102</v>
      </c>
    </row>
    <row r="14" spans="1:2" ht="26.25" customHeight="1">
      <c r="A14" s="1" t="s">
        <v>94</v>
      </c>
      <c r="B14" s="1" t="s">
        <v>44</v>
      </c>
    </row>
    <row r="15" spans="1:2" ht="26.25" customHeight="1"/>
    <row r="16" spans="1:2" ht="26.25" customHeight="1"/>
    <row r="17" spans="1:2" ht="26.25" customHeight="1"/>
    <row r="18" spans="1:2" ht="45" customHeight="1">
      <c r="A18" s="110" t="s">
        <v>100</v>
      </c>
      <c r="B18" s="110"/>
    </row>
    <row r="19" spans="1:2" ht="26.25" customHeight="1">
      <c r="A19" s="2" t="s">
        <v>28</v>
      </c>
      <c r="B19" s="2" t="s">
        <v>29</v>
      </c>
    </row>
    <row r="20" spans="1:2" ht="26.25" customHeight="1">
      <c r="A20" s="2" t="s">
        <v>30</v>
      </c>
      <c r="B20" s="2" t="s">
        <v>31</v>
      </c>
    </row>
    <row r="21" spans="1:2" ht="26.25" customHeight="1">
      <c r="A21" s="2" t="s">
        <v>32</v>
      </c>
      <c r="B21" s="2" t="s">
        <v>33</v>
      </c>
    </row>
    <row r="22" spans="1:2" ht="26.25" customHeight="1">
      <c r="A22" s="2" t="s">
        <v>35</v>
      </c>
      <c r="B22" s="2" t="s">
        <v>36</v>
      </c>
    </row>
    <row r="23" spans="1:2" ht="26.25" customHeight="1">
      <c r="A23" s="2" t="s">
        <v>38</v>
      </c>
      <c r="B23" s="2" t="s">
        <v>39</v>
      </c>
    </row>
    <row r="24" spans="1:2" ht="26.25" customHeight="1">
      <c r="A24" s="2" t="s">
        <v>41</v>
      </c>
      <c r="B24" s="2" t="s">
        <v>42</v>
      </c>
    </row>
  </sheetData>
  <mergeCells count="2">
    <mergeCell ref="A1:B1"/>
    <mergeCell ref="A18:B18"/>
  </mergeCells>
  <phoneticPr fontId="1"/>
  <pageMargins left="0.70866141732283472" right="0.70866141732283472" top="1.1417322834645669" bottom="0.94488188976377963" header="0.31496062992125984" footer="0.31496062992125984"/>
  <pageSetup paperSize="9" scale="96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容器数の算定</vt:lpstr>
      <vt:lpstr>排出基準</vt:lpstr>
      <vt:lpstr>容器数の算定!Print_Area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shinagawa</dc:creator>
  <cp:lastModifiedBy>a24-admin</cp:lastModifiedBy>
  <cp:lastPrinted>2024-03-12T00:10:25Z</cp:lastPrinted>
  <dcterms:created xsi:type="dcterms:W3CDTF">2003-09-13T01:00:59Z</dcterms:created>
  <dcterms:modified xsi:type="dcterms:W3CDTF">2024-03-12T05:42:32Z</dcterms:modified>
</cp:coreProperties>
</file>