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65" windowHeight="8400" activeTab="0"/>
  </bookViews>
  <sheets>
    <sheet name="後期高齢者医療(当初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<sst xmlns="http://schemas.openxmlformats.org/spreadsheetml/2006/main" count="60" uniqueCount="54">
  <si>
    <t>予備費</t>
  </si>
  <si>
    <t xml:space="preserve"> 増・減（Δ）</t>
  </si>
  <si>
    <t>科目</t>
  </si>
  <si>
    <t>予　　算　　額</t>
  </si>
  <si>
    <t>構成比</t>
  </si>
  <si>
    <t>前年度当初予算額</t>
  </si>
  <si>
    <t>対前年度増・減</t>
  </si>
  <si>
    <t>（Δ）</t>
  </si>
  <si>
    <t>‰</t>
  </si>
  <si>
    <t>後期高齢者医療保険料</t>
  </si>
  <si>
    <t>使用料及び手数料</t>
  </si>
  <si>
    <t>手数料</t>
  </si>
  <si>
    <t>広域連合支出金</t>
  </si>
  <si>
    <t>（単位 　千円）</t>
  </si>
  <si>
    <t>構成比</t>
  </si>
  <si>
    <t>前　 年 　度</t>
  </si>
  <si>
    <t>対　前　年　度</t>
  </si>
  <si>
    <t>本 年 度 の 財 源</t>
  </si>
  <si>
    <t>当初予算額</t>
  </si>
  <si>
    <t>特定財源</t>
  </si>
  <si>
    <t>一般財源</t>
  </si>
  <si>
    <t xml:space="preserve"> ‰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</si>
  <si>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</si>
  <si>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</si>
  <si>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</si>
  <si>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</si>
  <si>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</si>
  <si>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</si>
  <si>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保健事業費</t>
  </si>
  <si>
    <t>葬祭費</t>
  </si>
  <si>
    <t>広域連合負担金</t>
  </si>
  <si>
    <t>繰越金</t>
  </si>
  <si>
    <t>諸支出金</t>
  </si>
  <si>
    <t>償還金及び還付加算金</t>
  </si>
  <si>
    <t>総額</t>
  </si>
  <si>
    <t>後　期　高　齢　者　医　療　特　別　会　計</t>
  </si>
  <si>
    <t>保険給付費</t>
  </si>
  <si>
    <t>予備費</t>
  </si>
  <si>
    <t>予　算　額</t>
  </si>
  <si>
    <t>資料：企画部企画財政課</t>
  </si>
  <si>
    <t>科                                    目</t>
  </si>
  <si>
    <t>歳  　　 　出</t>
  </si>
  <si>
    <t>特別会計歳入歳出予算額（当初）</t>
  </si>
  <si>
    <t>歳　　　　　入</t>
  </si>
  <si>
    <t>（単位　　千円）</t>
  </si>
  <si>
    <t>受託事業収入</t>
  </si>
  <si>
    <t>総額</t>
  </si>
  <si>
    <t>繰入金</t>
  </si>
  <si>
    <t>雑入</t>
  </si>
  <si>
    <t>諸収入</t>
  </si>
  <si>
    <t>預金利子</t>
  </si>
  <si>
    <t>繰越金</t>
  </si>
  <si>
    <t>注）　構成比については四捨五入処理の関係上、全体とその内訳の合計が一致しない場合がある。</t>
  </si>
  <si>
    <t>（ 平 成 25 [2013] 年 度 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</si>
</sst>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5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.5"/>
      <color indexed="12"/>
      <name val="ＭＳ Ｐ明朝"/>
      <family val="1"/>
    </font>
    <font>
      <sz val="10"/>
      <color indexed="12"/>
      <name val="ＭＳ Ｐ明朝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84" fontId="12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4" fontId="18" fillId="0" borderId="10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11" xfId="0" applyBorder="1" applyAlignment="1">
      <alignment/>
    </xf>
    <xf numFmtId="0" fontId="11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84" fontId="12" fillId="0" borderId="18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top"/>
    </xf>
    <xf numFmtId="184" fontId="18" fillId="0" borderId="0" xfId="0" applyNumberFormat="1" applyFont="1" applyFill="1" applyBorder="1" applyAlignment="1">
      <alignment horizontal="right" vertical="center"/>
    </xf>
    <xf numFmtId="182" fontId="18" fillId="0" borderId="0" xfId="0" applyNumberFormat="1" applyFont="1" applyFill="1" applyBorder="1" applyAlignment="1">
      <alignment horizontal="right" vertical="center"/>
    </xf>
    <xf numFmtId="193" fontId="18" fillId="0" borderId="0" xfId="49" applyNumberFormat="1" applyFont="1" applyFill="1" applyBorder="1" applyAlignment="1">
      <alignment horizontal="right" vertical="center"/>
    </xf>
    <xf numFmtId="184" fontId="18" fillId="0" borderId="24" xfId="0" applyNumberFormat="1" applyFont="1" applyFill="1" applyBorder="1" applyAlignment="1">
      <alignment vertical="center"/>
    </xf>
    <xf numFmtId="184" fontId="12" fillId="0" borderId="24" xfId="0" applyNumberFormat="1" applyFont="1" applyFill="1" applyBorder="1" applyAlignment="1">
      <alignment vertical="center"/>
    </xf>
    <xf numFmtId="184" fontId="18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93" fontId="12" fillId="0" borderId="0" xfId="49" applyNumberFormat="1" applyFont="1" applyFill="1" applyBorder="1" applyAlignment="1">
      <alignment vertical="center"/>
    </xf>
    <xf numFmtId="184" fontId="12" fillId="0" borderId="24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93" fontId="12" fillId="0" borderId="0" xfId="49" applyNumberFormat="1" applyFont="1" applyFill="1" applyBorder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190" fontId="12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20" xfId="0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right" vertical="center"/>
    </xf>
    <xf numFmtId="0" fontId="4" fillId="0" borderId="2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4" fillId="0" borderId="2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distributed" vertical="center"/>
    </xf>
    <xf numFmtId="0" fontId="19" fillId="0" borderId="0" xfId="0" applyNumberFormat="1" applyFont="1" applyFill="1" applyAlignment="1">
      <alignment horizontal="distributed" vertical="center"/>
    </xf>
    <xf numFmtId="184" fontId="18" fillId="0" borderId="24" xfId="0" applyNumberFormat="1" applyFont="1" applyFill="1" applyBorder="1" applyAlignment="1">
      <alignment horizontal="right" vertical="center"/>
    </xf>
    <xf numFmtId="184" fontId="18" fillId="0" borderId="0" xfId="0" applyNumberFormat="1" applyFont="1" applyFill="1" applyBorder="1" applyAlignment="1">
      <alignment horizontal="right" vertical="center"/>
    </xf>
    <xf numFmtId="193" fontId="18" fillId="0" borderId="0" xfId="49" applyNumberFormat="1" applyFont="1" applyFill="1" applyBorder="1" applyAlignment="1">
      <alignment horizontal="right" vertical="center"/>
    </xf>
    <xf numFmtId="190" fontId="18" fillId="0" borderId="0" xfId="0" applyNumberFormat="1" applyFont="1" applyFill="1" applyBorder="1" applyAlignment="1">
      <alignment horizontal="right" vertical="center"/>
    </xf>
    <xf numFmtId="190" fontId="18" fillId="0" borderId="18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showGridLines="0" tabSelected="1" zoomScaleSheetLayoutView="100" zoomScalePageLayoutView="0" workbookViewId="0" topLeftCell="A1">
      <selection activeCell="B2" sqref="B2"/>
    </sheetView>
  </sheetViews>
  <sheetFormatPr defaultColWidth="9.875" defaultRowHeight="12.75"/>
  <cols>
    <col min="1" max="3" width="1.75390625" style="9" customWidth="1"/>
    <col min="4" max="4" width="16.75390625" style="11" customWidth="1"/>
    <col min="5" max="5" width="2.125" style="11" customWidth="1"/>
    <col min="6" max="6" width="2.625" style="11" customWidth="1"/>
    <col min="7" max="7" width="0.74609375" style="11" customWidth="1"/>
    <col min="8" max="8" width="10.625" style="11" customWidth="1"/>
    <col min="9" max="9" width="8.125" style="9" customWidth="1"/>
    <col min="10" max="10" width="11.375" style="11" customWidth="1"/>
    <col min="11" max="11" width="8.375" style="9" customWidth="1"/>
    <col min="12" max="12" width="7.625" style="11" customWidth="1"/>
    <col min="13" max="13" width="6.375" style="11" customWidth="1"/>
    <col min="14" max="14" width="6.25390625" style="11" customWidth="1"/>
    <col min="15" max="15" width="3.00390625" style="11" customWidth="1"/>
    <col min="16" max="16" width="1.37890625" style="11" customWidth="1"/>
    <col min="17" max="17" width="9.75390625" style="11" customWidth="1"/>
    <col min="18" max="217" width="9.875" style="9" customWidth="1"/>
    <col min="218" max="16384" width="9.875" style="9" customWidth="1"/>
  </cols>
  <sheetData>
    <row r="1" spans="1:17" ht="12.75">
      <c r="A1" s="29"/>
      <c r="E1" s="12"/>
      <c r="F1" s="12"/>
      <c r="N1" s="79"/>
      <c r="O1" s="79"/>
      <c r="P1" s="79"/>
      <c r="Q1" s="79"/>
    </row>
    <row r="2" ht="8.25" customHeight="1"/>
    <row r="3" spans="5:12" ht="18.75" customHeight="1" thickBot="1">
      <c r="E3" s="13"/>
      <c r="F3" s="13"/>
      <c r="H3" s="80" t="s">
        <v>42</v>
      </c>
      <c r="I3" s="80"/>
      <c r="J3" s="80"/>
      <c r="K3" s="80"/>
      <c r="L3" s="80"/>
    </row>
    <row r="4" spans="4:12" ht="16.5" customHeight="1" thickTop="1">
      <c r="D4" s="9"/>
      <c r="H4" s="81" t="s">
        <v>53</v>
      </c>
      <c r="I4" s="81"/>
      <c r="J4" s="81"/>
      <c r="K4" s="81"/>
      <c r="L4" s="81"/>
    </row>
    <row r="5" spans="4:12" ht="15.75" customHeight="1">
      <c r="D5" s="9"/>
      <c r="E5" s="14"/>
      <c r="F5" s="14"/>
      <c r="H5" s="67" t="s">
        <v>35</v>
      </c>
      <c r="I5" s="67"/>
      <c r="J5" s="67"/>
      <c r="K5" s="67"/>
      <c r="L5" s="67"/>
    </row>
    <row r="6" spans="4:12" ht="6" customHeight="1">
      <c r="D6" s="9"/>
      <c r="E6" s="14"/>
      <c r="F6" s="14"/>
      <c r="H6" s="30"/>
      <c r="I6" s="30"/>
      <c r="J6" s="30"/>
      <c r="K6" s="30"/>
      <c r="L6" s="30"/>
    </row>
    <row r="7" spans="3:17" ht="19.5" customHeight="1" thickBot="1">
      <c r="C7" s="32" t="s">
        <v>43</v>
      </c>
      <c r="E7" s="15"/>
      <c r="F7" s="15"/>
      <c r="O7" s="68" t="s">
        <v>44</v>
      </c>
      <c r="P7" s="68"/>
      <c r="Q7" s="68"/>
    </row>
    <row r="8" spans="1:17" ht="13.5" thickTop="1">
      <c r="A8" s="33"/>
      <c r="B8" s="69" t="s">
        <v>2</v>
      </c>
      <c r="C8" s="70"/>
      <c r="D8" s="70"/>
      <c r="E8" s="70"/>
      <c r="F8" s="70"/>
      <c r="G8" s="16"/>
      <c r="H8" s="72" t="s">
        <v>3</v>
      </c>
      <c r="I8" s="72"/>
      <c r="J8" s="74" t="s">
        <v>4</v>
      </c>
      <c r="K8" s="74" t="s">
        <v>5</v>
      </c>
      <c r="L8" s="74"/>
      <c r="M8" s="74" t="s">
        <v>4</v>
      </c>
      <c r="N8" s="74"/>
      <c r="O8" s="72" t="s">
        <v>6</v>
      </c>
      <c r="P8" s="72"/>
      <c r="Q8" s="76"/>
    </row>
    <row r="9" spans="1:17" ht="15" customHeight="1">
      <c r="A9" s="34"/>
      <c r="B9" s="71"/>
      <c r="C9" s="71"/>
      <c r="D9" s="71"/>
      <c r="E9" s="71"/>
      <c r="F9" s="71"/>
      <c r="G9" s="7"/>
      <c r="H9" s="73"/>
      <c r="I9" s="73"/>
      <c r="J9" s="75"/>
      <c r="K9" s="75"/>
      <c r="L9" s="75"/>
      <c r="M9" s="75"/>
      <c r="N9" s="75"/>
      <c r="O9" s="77" t="s">
        <v>7</v>
      </c>
      <c r="P9" s="77"/>
      <c r="Q9" s="78"/>
    </row>
    <row r="10" spans="1:17" ht="9.75" customHeight="1">
      <c r="A10" s="35"/>
      <c r="B10" s="17"/>
      <c r="C10" s="17"/>
      <c r="D10" s="17"/>
      <c r="E10" s="17"/>
      <c r="F10" s="17"/>
      <c r="G10" s="3"/>
      <c r="H10" s="10"/>
      <c r="I10" s="4"/>
      <c r="J10" s="18" t="s">
        <v>8</v>
      </c>
      <c r="K10" s="4"/>
      <c r="L10" s="8"/>
      <c r="M10" s="8"/>
      <c r="N10" s="18" t="s">
        <v>8</v>
      </c>
      <c r="O10" s="8"/>
      <c r="P10" s="8"/>
      <c r="Q10" s="36"/>
    </row>
    <row r="11" spans="1:17" ht="12.75" customHeight="1">
      <c r="A11" s="35"/>
      <c r="B11" s="82" t="s">
        <v>46</v>
      </c>
      <c r="C11" s="83"/>
      <c r="D11" s="83"/>
      <c r="E11" s="83"/>
      <c r="F11" s="83"/>
      <c r="G11" s="26"/>
      <c r="H11" s="84">
        <f>SUM(H12,H14,H16,H18,H20,H22)</f>
        <v>7249844</v>
      </c>
      <c r="I11" s="85"/>
      <c r="J11" s="55">
        <f>H11/$H$11*1000</f>
        <v>1000</v>
      </c>
      <c r="K11" s="85">
        <f>SUM(K12,K14,K16,K18,K20,K22)</f>
        <v>7076671</v>
      </c>
      <c r="L11" s="85"/>
      <c r="M11" s="86">
        <f>K11/$K$11*1000</f>
        <v>1000</v>
      </c>
      <c r="N11" s="86"/>
      <c r="O11" s="87">
        <f aca="true" t="shared" si="0" ref="O11:O25">H11-K11</f>
        <v>173173</v>
      </c>
      <c r="P11" s="87"/>
      <c r="Q11" s="88"/>
    </row>
    <row r="12" spans="1:17" ht="12.75" customHeight="1">
      <c r="A12" s="35"/>
      <c r="B12" s="60"/>
      <c r="C12" s="67" t="s">
        <v>9</v>
      </c>
      <c r="D12" s="67"/>
      <c r="E12" s="67"/>
      <c r="F12" s="67"/>
      <c r="G12" s="3"/>
      <c r="H12" s="62">
        <f>SUM(H13)</f>
        <v>3438438</v>
      </c>
      <c r="I12" s="63"/>
      <c r="J12" s="2">
        <f aca="true" t="shared" si="1" ref="J12:J25">H12/$H$11*1000</f>
        <v>474.3</v>
      </c>
      <c r="K12" s="63">
        <v>3392734</v>
      </c>
      <c r="L12" s="63"/>
      <c r="M12" s="64">
        <f aca="true" t="shared" si="2" ref="M12:M25">K12/$K$11*1000</f>
        <v>479.4</v>
      </c>
      <c r="N12" s="64"/>
      <c r="O12" s="65">
        <f t="shared" si="0"/>
        <v>45704</v>
      </c>
      <c r="P12" s="65"/>
      <c r="Q12" s="66"/>
    </row>
    <row r="13" spans="1:17" ht="12.75" customHeight="1">
      <c r="A13" s="35"/>
      <c r="B13" s="60"/>
      <c r="C13" s="60"/>
      <c r="D13" s="67" t="s">
        <v>9</v>
      </c>
      <c r="E13" s="67"/>
      <c r="F13" s="67"/>
      <c r="G13" s="3"/>
      <c r="H13" s="62">
        <v>3438438</v>
      </c>
      <c r="I13" s="63"/>
      <c r="J13" s="2">
        <f t="shared" si="1"/>
        <v>474.3</v>
      </c>
      <c r="K13" s="63">
        <v>3392734</v>
      </c>
      <c r="L13" s="63"/>
      <c r="M13" s="64">
        <f t="shared" si="2"/>
        <v>479.4</v>
      </c>
      <c r="N13" s="64"/>
      <c r="O13" s="65">
        <f t="shared" si="0"/>
        <v>45704</v>
      </c>
      <c r="P13" s="65"/>
      <c r="Q13" s="66"/>
    </row>
    <row r="14" spans="1:17" ht="12.75" customHeight="1">
      <c r="A14" s="35"/>
      <c r="B14" s="60"/>
      <c r="C14" s="67" t="s">
        <v>10</v>
      </c>
      <c r="D14" s="67"/>
      <c r="E14" s="67"/>
      <c r="F14" s="67"/>
      <c r="G14" s="3"/>
      <c r="H14" s="62">
        <f>SUM(H15)</f>
        <v>1</v>
      </c>
      <c r="I14" s="63"/>
      <c r="J14" s="2">
        <f t="shared" si="1"/>
        <v>0</v>
      </c>
      <c r="K14" s="63">
        <v>1</v>
      </c>
      <c r="L14" s="63"/>
      <c r="M14" s="64">
        <f t="shared" si="2"/>
        <v>0</v>
      </c>
      <c r="N14" s="64"/>
      <c r="O14" s="65">
        <f t="shared" si="0"/>
        <v>0</v>
      </c>
      <c r="P14" s="65"/>
      <c r="Q14" s="66"/>
    </row>
    <row r="15" spans="1:17" ht="12.75" customHeight="1">
      <c r="A15" s="35"/>
      <c r="B15" s="60"/>
      <c r="C15" s="60"/>
      <c r="D15" s="67" t="s">
        <v>11</v>
      </c>
      <c r="E15" s="67"/>
      <c r="F15" s="67"/>
      <c r="G15" s="3"/>
      <c r="H15" s="62">
        <v>1</v>
      </c>
      <c r="I15" s="63"/>
      <c r="J15" s="2">
        <f t="shared" si="1"/>
        <v>0</v>
      </c>
      <c r="K15" s="63">
        <v>1</v>
      </c>
      <c r="L15" s="63"/>
      <c r="M15" s="64">
        <f t="shared" si="2"/>
        <v>0</v>
      </c>
      <c r="N15" s="64"/>
      <c r="O15" s="65">
        <f t="shared" si="0"/>
        <v>0</v>
      </c>
      <c r="P15" s="65"/>
      <c r="Q15" s="66"/>
    </row>
    <row r="16" spans="1:17" ht="12.75" customHeight="1">
      <c r="A16" s="35"/>
      <c r="B16" s="60"/>
      <c r="C16" s="67" t="s">
        <v>12</v>
      </c>
      <c r="D16" s="67"/>
      <c r="E16" s="67"/>
      <c r="F16" s="67"/>
      <c r="G16" s="3"/>
      <c r="H16" s="62">
        <f>SUM(H17:H17)</f>
        <v>6600</v>
      </c>
      <c r="I16" s="63"/>
      <c r="J16" s="2">
        <f t="shared" si="1"/>
        <v>0.9</v>
      </c>
      <c r="K16" s="63">
        <v>6000</v>
      </c>
      <c r="L16" s="63"/>
      <c r="M16" s="64">
        <f t="shared" si="2"/>
        <v>0.8</v>
      </c>
      <c r="N16" s="64"/>
      <c r="O16" s="65">
        <f t="shared" si="0"/>
        <v>600</v>
      </c>
      <c r="P16" s="65"/>
      <c r="Q16" s="66"/>
    </row>
    <row r="17" spans="1:17" s="24" customFormat="1" ht="12.75" customHeight="1">
      <c r="A17" s="38"/>
      <c r="B17" s="60"/>
      <c r="C17" s="60"/>
      <c r="D17" s="67" t="s">
        <v>30</v>
      </c>
      <c r="E17" s="67"/>
      <c r="F17" s="67"/>
      <c r="G17" s="22"/>
      <c r="H17" s="62">
        <v>6600</v>
      </c>
      <c r="I17" s="63"/>
      <c r="J17" s="2">
        <f t="shared" si="1"/>
        <v>0.9</v>
      </c>
      <c r="K17" s="63">
        <v>6000</v>
      </c>
      <c r="L17" s="63"/>
      <c r="M17" s="64">
        <f t="shared" si="2"/>
        <v>0.8</v>
      </c>
      <c r="N17" s="64"/>
      <c r="O17" s="65">
        <f t="shared" si="0"/>
        <v>600</v>
      </c>
      <c r="P17" s="65"/>
      <c r="Q17" s="66"/>
    </row>
    <row r="18" spans="1:17" ht="12.75" customHeight="1">
      <c r="A18" s="35"/>
      <c r="B18" s="60"/>
      <c r="C18" s="67" t="s">
        <v>47</v>
      </c>
      <c r="D18" s="67"/>
      <c r="E18" s="67"/>
      <c r="F18" s="67"/>
      <c r="G18" s="3"/>
      <c r="H18" s="62">
        <f>SUM(H19)</f>
        <v>3623551</v>
      </c>
      <c r="I18" s="63"/>
      <c r="J18" s="2">
        <f t="shared" si="1"/>
        <v>499.8</v>
      </c>
      <c r="K18" s="63">
        <v>3515505</v>
      </c>
      <c r="L18" s="63"/>
      <c r="M18" s="64">
        <f t="shared" si="2"/>
        <v>496.8</v>
      </c>
      <c r="N18" s="64"/>
      <c r="O18" s="65">
        <f t="shared" si="0"/>
        <v>108046</v>
      </c>
      <c r="P18" s="65"/>
      <c r="Q18" s="66"/>
    </row>
    <row r="19" spans="1:17" ht="12.75" customHeight="1">
      <c r="A19" s="35"/>
      <c r="B19" s="60"/>
      <c r="C19" s="60"/>
      <c r="D19" s="67" t="s">
        <v>47</v>
      </c>
      <c r="E19" s="67"/>
      <c r="F19" s="67"/>
      <c r="G19" s="3"/>
      <c r="H19" s="62">
        <v>3623551</v>
      </c>
      <c r="I19" s="63"/>
      <c r="J19" s="2">
        <f t="shared" si="1"/>
        <v>499.8</v>
      </c>
      <c r="K19" s="63">
        <v>3515505</v>
      </c>
      <c r="L19" s="63"/>
      <c r="M19" s="64">
        <f t="shared" si="2"/>
        <v>496.8</v>
      </c>
      <c r="N19" s="64"/>
      <c r="O19" s="65">
        <f t="shared" si="0"/>
        <v>108046</v>
      </c>
      <c r="P19" s="65"/>
      <c r="Q19" s="66"/>
    </row>
    <row r="20" spans="1:17" s="24" customFormat="1" ht="12.75" customHeight="1">
      <c r="A20" s="38"/>
      <c r="B20" s="60"/>
      <c r="C20" s="67" t="s">
        <v>31</v>
      </c>
      <c r="D20" s="67"/>
      <c r="E20" s="67"/>
      <c r="F20" s="67"/>
      <c r="G20" s="22"/>
      <c r="H20" s="62">
        <f>SUM(H21)</f>
        <v>1</v>
      </c>
      <c r="I20" s="63"/>
      <c r="J20" s="2">
        <f t="shared" si="1"/>
        <v>0</v>
      </c>
      <c r="K20" s="63">
        <v>1</v>
      </c>
      <c r="L20" s="63"/>
      <c r="M20" s="64">
        <f t="shared" si="2"/>
        <v>0</v>
      </c>
      <c r="N20" s="64"/>
      <c r="O20" s="65">
        <f>H20-K20</f>
        <v>0</v>
      </c>
      <c r="P20" s="65"/>
      <c r="Q20" s="66"/>
    </row>
    <row r="21" spans="1:17" ht="12.75" customHeight="1">
      <c r="A21" s="35"/>
      <c r="B21" s="60"/>
      <c r="C21" s="60"/>
      <c r="D21" s="67" t="s">
        <v>51</v>
      </c>
      <c r="E21" s="67"/>
      <c r="F21" s="67"/>
      <c r="G21" s="3"/>
      <c r="H21" s="62">
        <v>1</v>
      </c>
      <c r="I21" s="63"/>
      <c r="J21" s="2">
        <f t="shared" si="1"/>
        <v>0</v>
      </c>
      <c r="K21" s="63">
        <v>1</v>
      </c>
      <c r="L21" s="63"/>
      <c r="M21" s="64">
        <f t="shared" si="2"/>
        <v>0</v>
      </c>
      <c r="N21" s="64"/>
      <c r="O21" s="65">
        <f>H21-K21</f>
        <v>0</v>
      </c>
      <c r="P21" s="65"/>
      <c r="Q21" s="66"/>
    </row>
    <row r="22" spans="1:17" s="24" customFormat="1" ht="12.75" customHeight="1">
      <c r="A22" s="38"/>
      <c r="B22" s="60"/>
      <c r="C22" s="67" t="s">
        <v>49</v>
      </c>
      <c r="D22" s="67"/>
      <c r="E22" s="67"/>
      <c r="F22" s="67"/>
      <c r="G22" s="22"/>
      <c r="H22" s="62">
        <f>SUM(H23:H25)</f>
        <v>181253</v>
      </c>
      <c r="I22" s="63"/>
      <c r="J22" s="2">
        <f t="shared" si="1"/>
        <v>25</v>
      </c>
      <c r="K22" s="63">
        <v>162430</v>
      </c>
      <c r="L22" s="63"/>
      <c r="M22" s="64">
        <f t="shared" si="2"/>
        <v>23</v>
      </c>
      <c r="N22" s="64"/>
      <c r="O22" s="65">
        <f t="shared" si="0"/>
        <v>18823</v>
      </c>
      <c r="P22" s="65"/>
      <c r="Q22" s="66"/>
    </row>
    <row r="23" spans="1:17" ht="12.75" customHeight="1">
      <c r="A23" s="35"/>
      <c r="B23" s="60"/>
      <c r="C23" s="60"/>
      <c r="D23" s="67" t="s">
        <v>50</v>
      </c>
      <c r="E23" s="67"/>
      <c r="F23" s="67"/>
      <c r="G23" s="3"/>
      <c r="H23" s="62">
        <v>0</v>
      </c>
      <c r="I23" s="63"/>
      <c r="J23" s="2">
        <f t="shared" si="1"/>
        <v>0</v>
      </c>
      <c r="K23" s="63">
        <v>0</v>
      </c>
      <c r="L23" s="63"/>
      <c r="M23" s="64">
        <f t="shared" si="2"/>
        <v>0</v>
      </c>
      <c r="N23" s="64"/>
      <c r="O23" s="65">
        <f t="shared" si="0"/>
        <v>0</v>
      </c>
      <c r="P23" s="65"/>
      <c r="Q23" s="66"/>
    </row>
    <row r="24" spans="1:17" ht="12.75" customHeight="1">
      <c r="A24" s="35"/>
      <c r="B24" s="60"/>
      <c r="C24" s="60"/>
      <c r="D24" s="67" t="s">
        <v>45</v>
      </c>
      <c r="E24" s="67"/>
      <c r="F24" s="67"/>
      <c r="G24" s="3"/>
      <c r="H24" s="62">
        <v>181014</v>
      </c>
      <c r="I24" s="63"/>
      <c r="J24" s="2">
        <f t="shared" si="1"/>
        <v>25</v>
      </c>
      <c r="K24" s="63">
        <v>162196</v>
      </c>
      <c r="L24" s="63"/>
      <c r="M24" s="64">
        <f t="shared" si="2"/>
        <v>22.9</v>
      </c>
      <c r="N24" s="64"/>
      <c r="O24" s="65">
        <f>H24-K24</f>
        <v>18818</v>
      </c>
      <c r="P24" s="65"/>
      <c r="Q24" s="66"/>
    </row>
    <row r="25" spans="1:17" ht="12.75" customHeight="1">
      <c r="A25" s="35"/>
      <c r="B25" s="60"/>
      <c r="C25" s="60"/>
      <c r="D25" s="67" t="s">
        <v>48</v>
      </c>
      <c r="E25" s="67"/>
      <c r="F25" s="67"/>
      <c r="G25" s="3"/>
      <c r="H25" s="62">
        <v>239</v>
      </c>
      <c r="I25" s="63"/>
      <c r="J25" s="2">
        <f t="shared" si="1"/>
        <v>0</v>
      </c>
      <c r="K25" s="63">
        <v>234</v>
      </c>
      <c r="L25" s="63"/>
      <c r="M25" s="64">
        <f t="shared" si="2"/>
        <v>0</v>
      </c>
      <c r="N25" s="64"/>
      <c r="O25" s="65">
        <f t="shared" si="0"/>
        <v>5</v>
      </c>
      <c r="P25" s="65"/>
      <c r="Q25" s="66"/>
    </row>
    <row r="26" spans="1:17" ht="4.5" customHeight="1" thickBot="1">
      <c r="A26" s="40"/>
      <c r="B26" s="41"/>
      <c r="C26" s="41"/>
      <c r="D26" s="42"/>
      <c r="E26" s="42"/>
      <c r="F26" s="42"/>
      <c r="G26" s="43"/>
      <c r="H26" s="42"/>
      <c r="I26" s="42"/>
      <c r="J26" s="42"/>
      <c r="K26" s="42"/>
      <c r="L26" s="42"/>
      <c r="M26" s="42"/>
      <c r="N26" s="42"/>
      <c r="O26" s="42"/>
      <c r="P26" s="42"/>
      <c r="Q26" s="44"/>
    </row>
    <row r="27" spans="2:17" ht="62.25" customHeight="1" thickTop="1">
      <c r="B27" s="5"/>
      <c r="C27" s="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23.25" customHeight="1" thickBot="1">
      <c r="B28" s="5"/>
      <c r="C28" s="32" t="s">
        <v>41</v>
      </c>
      <c r="E28" s="6"/>
      <c r="F28" s="6"/>
      <c r="G28" s="6"/>
      <c r="H28" s="6"/>
      <c r="I28" s="5"/>
      <c r="J28" s="6"/>
      <c r="K28" s="5"/>
      <c r="L28" s="9"/>
      <c r="M28" s="6"/>
      <c r="N28" s="6"/>
      <c r="O28" s="89" t="s">
        <v>13</v>
      </c>
      <c r="P28" s="89"/>
      <c r="Q28" s="89"/>
    </row>
    <row r="29" spans="1:25" ht="12.75" customHeight="1" thickTop="1">
      <c r="A29" s="45"/>
      <c r="B29" s="72" t="s">
        <v>40</v>
      </c>
      <c r="C29" s="72"/>
      <c r="D29" s="72"/>
      <c r="E29" s="72"/>
      <c r="F29" s="72"/>
      <c r="G29" s="16"/>
      <c r="H29" s="72" t="s">
        <v>38</v>
      </c>
      <c r="I29" s="74" t="s">
        <v>14</v>
      </c>
      <c r="J29" s="27" t="s">
        <v>15</v>
      </c>
      <c r="K29" s="74" t="s">
        <v>14</v>
      </c>
      <c r="L29" s="74" t="s">
        <v>16</v>
      </c>
      <c r="M29" s="74"/>
      <c r="N29" s="72" t="s">
        <v>17</v>
      </c>
      <c r="O29" s="72"/>
      <c r="P29" s="72"/>
      <c r="Q29" s="76"/>
      <c r="R29" s="4"/>
      <c r="S29" s="5"/>
      <c r="T29" s="5"/>
      <c r="U29" s="5"/>
      <c r="V29" s="5"/>
      <c r="W29" s="5"/>
      <c r="X29" s="5"/>
      <c r="Y29" s="5"/>
    </row>
    <row r="30" spans="1:25" ht="12.75" customHeight="1">
      <c r="A30" s="46"/>
      <c r="B30" s="73"/>
      <c r="C30" s="73"/>
      <c r="D30" s="73"/>
      <c r="E30" s="73"/>
      <c r="F30" s="73"/>
      <c r="G30" s="31"/>
      <c r="H30" s="73"/>
      <c r="I30" s="75"/>
      <c r="J30" s="28" t="s">
        <v>18</v>
      </c>
      <c r="K30" s="75"/>
      <c r="L30" s="90" t="s">
        <v>1</v>
      </c>
      <c r="M30" s="90"/>
      <c r="N30" s="91" t="s">
        <v>19</v>
      </c>
      <c r="O30" s="91"/>
      <c r="P30" s="91"/>
      <c r="Q30" s="47" t="s">
        <v>20</v>
      </c>
      <c r="R30" s="4"/>
      <c r="S30" s="5"/>
      <c r="T30" s="5"/>
      <c r="U30" s="5"/>
      <c r="V30" s="5"/>
      <c r="W30" s="5"/>
      <c r="X30" s="5"/>
      <c r="Y30" s="5"/>
    </row>
    <row r="31" spans="1:25" ht="9" customHeight="1">
      <c r="A31" s="48"/>
      <c r="B31" s="17"/>
      <c r="C31" s="17"/>
      <c r="D31" s="17"/>
      <c r="E31" s="17"/>
      <c r="F31" s="8"/>
      <c r="G31" s="20"/>
      <c r="H31" s="8"/>
      <c r="I31" s="18" t="s">
        <v>21</v>
      </c>
      <c r="J31" s="8"/>
      <c r="K31" s="18" t="s">
        <v>21</v>
      </c>
      <c r="L31" s="8"/>
      <c r="M31" s="8"/>
      <c r="N31" s="8"/>
      <c r="O31" s="8"/>
      <c r="P31" s="8"/>
      <c r="Q31" s="36"/>
      <c r="R31" s="4"/>
      <c r="S31" s="5"/>
      <c r="T31" s="5"/>
      <c r="U31" s="5"/>
      <c r="V31" s="5"/>
      <c r="W31" s="5"/>
      <c r="X31" s="5"/>
      <c r="Y31" s="5"/>
    </row>
    <row r="32" spans="1:24" ht="14.25" customHeight="1">
      <c r="A32" s="48"/>
      <c r="B32" s="95" t="s">
        <v>34</v>
      </c>
      <c r="C32" s="95"/>
      <c r="D32" s="95"/>
      <c r="E32" s="95"/>
      <c r="F32" s="95"/>
      <c r="G32" s="25"/>
      <c r="H32" s="57">
        <v>7249844</v>
      </c>
      <c r="I32" s="56">
        <f>H32/$H$32*1000</f>
        <v>1000</v>
      </c>
      <c r="J32" s="54">
        <f>SUM(J33,J36,J38,J40,J42,J44)</f>
        <v>7076671</v>
      </c>
      <c r="K32" s="55">
        <f>J32/$J$32*1000</f>
        <v>1000</v>
      </c>
      <c r="L32" s="87">
        <f>H32-J32</f>
        <v>173173</v>
      </c>
      <c r="M32" s="87"/>
      <c r="N32" s="85">
        <v>3626292</v>
      </c>
      <c r="O32" s="85"/>
      <c r="P32" s="85"/>
      <c r="Q32" s="59">
        <v>3623552</v>
      </c>
      <c r="R32" s="5">
        <f>IF(R33="","",SUM(R33,R36))</f>
      </c>
      <c r="S32" s="5"/>
      <c r="T32" s="5"/>
      <c r="U32" s="5"/>
      <c r="V32" s="5"/>
      <c r="W32" s="5"/>
      <c r="X32" s="5"/>
    </row>
    <row r="33" spans="1:24" ht="12.75" customHeight="1">
      <c r="A33" s="48"/>
      <c r="B33" s="37"/>
      <c r="C33" s="92" t="s">
        <v>22</v>
      </c>
      <c r="D33" s="92"/>
      <c r="E33" s="92"/>
      <c r="F33" s="92"/>
      <c r="G33" s="21"/>
      <c r="H33" s="58">
        <v>170555</v>
      </c>
      <c r="I33" s="2">
        <f aca="true" t="shared" si="3" ref="I33:I45">H33/$H$32*1000</f>
        <v>23.5</v>
      </c>
      <c r="J33" s="1">
        <v>205233</v>
      </c>
      <c r="K33" s="61">
        <f aca="true" t="shared" si="4" ref="K33:K45">J33/$J$32*1000</f>
        <v>29</v>
      </c>
      <c r="L33" s="65">
        <f aca="true" t="shared" si="5" ref="L33:L45">H33-J33</f>
        <v>-34678</v>
      </c>
      <c r="M33" s="65"/>
      <c r="N33" s="63">
        <v>240</v>
      </c>
      <c r="O33" s="63"/>
      <c r="P33" s="63"/>
      <c r="Q33" s="49">
        <v>170315</v>
      </c>
      <c r="R33" s="5">
        <f>IF(R34="","",SUM(R34))</f>
      </c>
      <c r="S33" s="5"/>
      <c r="T33" s="5"/>
      <c r="U33" s="5"/>
      <c r="V33" s="5"/>
      <c r="W33" s="5"/>
      <c r="X33" s="5"/>
    </row>
    <row r="34" spans="1:24" ht="12.75" customHeight="1">
      <c r="A34" s="48"/>
      <c r="B34" s="37"/>
      <c r="C34" s="37"/>
      <c r="D34" s="92" t="s">
        <v>23</v>
      </c>
      <c r="E34" s="92"/>
      <c r="F34" s="92"/>
      <c r="G34" s="21"/>
      <c r="H34" s="58">
        <v>145145</v>
      </c>
      <c r="I34" s="2">
        <f t="shared" si="3"/>
        <v>20</v>
      </c>
      <c r="J34" s="52">
        <v>179698</v>
      </c>
      <c r="K34" s="61">
        <f t="shared" si="4"/>
        <v>25.4</v>
      </c>
      <c r="L34" s="65">
        <f t="shared" si="5"/>
        <v>-34553</v>
      </c>
      <c r="M34" s="65"/>
      <c r="N34" s="63">
        <v>2</v>
      </c>
      <c r="O34" s="63"/>
      <c r="P34" s="63"/>
      <c r="Q34" s="49">
        <v>145143</v>
      </c>
      <c r="R34" s="5"/>
      <c r="S34" s="5"/>
      <c r="T34" s="5"/>
      <c r="U34" s="5"/>
      <c r="V34" s="5"/>
      <c r="W34" s="5"/>
      <c r="X34" s="5"/>
    </row>
    <row r="35" spans="1:24" ht="12.75" customHeight="1">
      <c r="A35" s="48"/>
      <c r="B35" s="37"/>
      <c r="C35" s="37"/>
      <c r="D35" s="92" t="s">
        <v>24</v>
      </c>
      <c r="E35" s="92"/>
      <c r="F35" s="92"/>
      <c r="G35" s="21"/>
      <c r="H35" s="58">
        <v>25410</v>
      </c>
      <c r="I35" s="2">
        <f t="shared" si="3"/>
        <v>3.5</v>
      </c>
      <c r="J35" s="52">
        <v>25535</v>
      </c>
      <c r="K35" s="61">
        <f t="shared" si="4"/>
        <v>3.6</v>
      </c>
      <c r="L35" s="65">
        <f t="shared" si="5"/>
        <v>-125</v>
      </c>
      <c r="M35" s="65"/>
      <c r="N35" s="63">
        <v>238</v>
      </c>
      <c r="O35" s="63"/>
      <c r="P35" s="63"/>
      <c r="Q35" s="49">
        <v>25172</v>
      </c>
      <c r="R35" s="5"/>
      <c r="S35" s="5"/>
      <c r="T35" s="5"/>
      <c r="U35" s="5"/>
      <c r="V35" s="5"/>
      <c r="W35" s="5"/>
      <c r="X35" s="5"/>
    </row>
    <row r="36" spans="1:24" ht="12.75" customHeight="1">
      <c r="A36" s="48"/>
      <c r="B36" s="37"/>
      <c r="C36" s="92" t="s">
        <v>25</v>
      </c>
      <c r="D36" s="92"/>
      <c r="E36" s="92"/>
      <c r="F36" s="92"/>
      <c r="G36" s="21"/>
      <c r="H36" s="58">
        <v>6725696</v>
      </c>
      <c r="I36" s="2">
        <f t="shared" si="3"/>
        <v>927.7</v>
      </c>
      <c r="J36" s="1">
        <v>6542343</v>
      </c>
      <c r="K36" s="61">
        <f t="shared" si="4"/>
        <v>924.5</v>
      </c>
      <c r="L36" s="65">
        <f t="shared" si="5"/>
        <v>183353</v>
      </c>
      <c r="M36" s="65"/>
      <c r="N36" s="63">
        <v>3438438</v>
      </c>
      <c r="O36" s="63"/>
      <c r="P36" s="63"/>
      <c r="Q36" s="49">
        <v>3287258</v>
      </c>
      <c r="R36" s="5">
        <f>IF(R37="","",SUM(R37))</f>
      </c>
      <c r="S36" s="5"/>
      <c r="T36" s="5"/>
      <c r="U36" s="5"/>
      <c r="V36" s="5"/>
      <c r="W36" s="5"/>
      <c r="X36" s="5"/>
    </row>
    <row r="37" spans="1:24" ht="12.75" customHeight="1">
      <c r="A37" s="48"/>
      <c r="B37" s="37"/>
      <c r="C37" s="37"/>
      <c r="D37" s="92" t="s">
        <v>26</v>
      </c>
      <c r="E37" s="92"/>
      <c r="F37" s="92"/>
      <c r="G37" s="21"/>
      <c r="H37" s="58">
        <v>6725696</v>
      </c>
      <c r="I37" s="2">
        <f t="shared" si="3"/>
        <v>927.7</v>
      </c>
      <c r="J37" s="52">
        <v>6542343</v>
      </c>
      <c r="K37" s="61">
        <f t="shared" si="4"/>
        <v>924.5</v>
      </c>
      <c r="L37" s="65">
        <f t="shared" si="5"/>
        <v>183353</v>
      </c>
      <c r="M37" s="65"/>
      <c r="N37" s="63">
        <v>3438438</v>
      </c>
      <c r="O37" s="63"/>
      <c r="P37" s="63"/>
      <c r="Q37" s="49">
        <v>3287258</v>
      </c>
      <c r="R37" s="5"/>
      <c r="S37" s="5"/>
      <c r="T37" s="5"/>
      <c r="U37" s="5"/>
      <c r="V37" s="5"/>
      <c r="W37" s="5"/>
      <c r="X37" s="5"/>
    </row>
    <row r="38" spans="1:24" ht="12.75" customHeight="1">
      <c r="A38" s="48"/>
      <c r="B38" s="37"/>
      <c r="C38" s="92" t="s">
        <v>27</v>
      </c>
      <c r="D38" s="92"/>
      <c r="E38" s="92"/>
      <c r="F38" s="92"/>
      <c r="G38" s="21"/>
      <c r="H38" s="58">
        <v>200993</v>
      </c>
      <c r="I38" s="2">
        <f t="shared" si="3"/>
        <v>27.7</v>
      </c>
      <c r="J38" s="1">
        <v>177095</v>
      </c>
      <c r="K38" s="61">
        <f t="shared" si="4"/>
        <v>25</v>
      </c>
      <c r="L38" s="65">
        <f t="shared" si="5"/>
        <v>23898</v>
      </c>
      <c r="M38" s="65"/>
      <c r="N38" s="63">
        <v>91014</v>
      </c>
      <c r="O38" s="63"/>
      <c r="P38" s="63"/>
      <c r="Q38" s="49">
        <v>109979</v>
      </c>
      <c r="R38" s="5">
        <f>IF(R39="","",SUM(R39))</f>
      </c>
      <c r="S38" s="5"/>
      <c r="T38" s="5"/>
      <c r="U38" s="5"/>
      <c r="V38" s="5"/>
      <c r="W38" s="5"/>
      <c r="X38" s="5"/>
    </row>
    <row r="39" spans="1:24" ht="12.75" customHeight="1">
      <c r="A39" s="48"/>
      <c r="B39" s="37"/>
      <c r="C39" s="37"/>
      <c r="D39" s="92" t="s">
        <v>28</v>
      </c>
      <c r="E39" s="92"/>
      <c r="F39" s="92"/>
      <c r="G39" s="21"/>
      <c r="H39" s="58">
        <v>200993</v>
      </c>
      <c r="I39" s="2">
        <f t="shared" si="3"/>
        <v>27.7</v>
      </c>
      <c r="J39" s="52">
        <v>177095</v>
      </c>
      <c r="K39" s="61">
        <f t="shared" si="4"/>
        <v>25</v>
      </c>
      <c r="L39" s="65">
        <f t="shared" si="5"/>
        <v>23898</v>
      </c>
      <c r="M39" s="65"/>
      <c r="N39" s="63">
        <v>91014</v>
      </c>
      <c r="O39" s="63"/>
      <c r="P39" s="63"/>
      <c r="Q39" s="49">
        <v>109979</v>
      </c>
      <c r="R39" s="5"/>
      <c r="S39" s="5"/>
      <c r="T39" s="5"/>
      <c r="U39" s="5"/>
      <c r="V39" s="5"/>
      <c r="W39" s="5"/>
      <c r="X39" s="5"/>
    </row>
    <row r="40" spans="1:24" ht="12.75" customHeight="1">
      <c r="A40" s="48"/>
      <c r="B40" s="37"/>
      <c r="C40" s="92" t="s">
        <v>36</v>
      </c>
      <c r="D40" s="92"/>
      <c r="E40" s="92"/>
      <c r="F40" s="92"/>
      <c r="G40" s="21"/>
      <c r="H40" s="58">
        <v>126000</v>
      </c>
      <c r="I40" s="2">
        <f t="shared" si="3"/>
        <v>17.4</v>
      </c>
      <c r="J40" s="1">
        <v>126000</v>
      </c>
      <c r="K40" s="61">
        <f t="shared" si="4"/>
        <v>17.8</v>
      </c>
      <c r="L40" s="65">
        <f t="shared" si="5"/>
        <v>0</v>
      </c>
      <c r="M40" s="65"/>
      <c r="N40" s="63">
        <v>90000</v>
      </c>
      <c r="O40" s="63"/>
      <c r="P40" s="63"/>
      <c r="Q40" s="49">
        <v>36000</v>
      </c>
      <c r="R40" s="5">
        <f>IF(R41="","",SUM(R41))</f>
      </c>
      <c r="S40" s="5"/>
      <c r="T40" s="5"/>
      <c r="U40" s="5"/>
      <c r="V40" s="5"/>
      <c r="W40" s="5"/>
      <c r="X40" s="5"/>
    </row>
    <row r="41" spans="1:24" ht="12.75" customHeight="1">
      <c r="A41" s="48"/>
      <c r="B41" s="37"/>
      <c r="C41" s="37"/>
      <c r="D41" s="92" t="s">
        <v>29</v>
      </c>
      <c r="E41" s="92"/>
      <c r="F41" s="92"/>
      <c r="G41" s="21"/>
      <c r="H41" s="58">
        <v>126000</v>
      </c>
      <c r="I41" s="2">
        <f t="shared" si="3"/>
        <v>17.4</v>
      </c>
      <c r="J41" s="52">
        <v>126000</v>
      </c>
      <c r="K41" s="61">
        <f t="shared" si="4"/>
        <v>17.8</v>
      </c>
      <c r="L41" s="65">
        <f t="shared" si="5"/>
        <v>0</v>
      </c>
      <c r="M41" s="65"/>
      <c r="N41" s="63">
        <v>90000</v>
      </c>
      <c r="O41" s="63"/>
      <c r="P41" s="63"/>
      <c r="Q41" s="49">
        <v>36000</v>
      </c>
      <c r="R41" s="5"/>
      <c r="S41" s="5"/>
      <c r="T41" s="5"/>
      <c r="U41" s="5"/>
      <c r="V41" s="5"/>
      <c r="W41" s="5"/>
      <c r="X41" s="5"/>
    </row>
    <row r="42" spans="1:24" s="24" customFormat="1" ht="12.75" customHeight="1">
      <c r="A42" s="50"/>
      <c r="B42" s="39"/>
      <c r="C42" s="92" t="s">
        <v>32</v>
      </c>
      <c r="D42" s="92"/>
      <c r="E42" s="92"/>
      <c r="F42" s="92"/>
      <c r="G42" s="21"/>
      <c r="H42" s="58">
        <v>6600</v>
      </c>
      <c r="I42" s="2">
        <f t="shared" si="3"/>
        <v>0.9</v>
      </c>
      <c r="J42" s="1">
        <v>6000</v>
      </c>
      <c r="K42" s="61">
        <f t="shared" si="4"/>
        <v>0.8</v>
      </c>
      <c r="L42" s="65">
        <f t="shared" si="5"/>
        <v>600</v>
      </c>
      <c r="M42" s="65"/>
      <c r="N42" s="63">
        <v>6600</v>
      </c>
      <c r="O42" s="63"/>
      <c r="P42" s="63"/>
      <c r="Q42" s="49">
        <v>0</v>
      </c>
      <c r="R42" s="23">
        <f>IF(R43="","",SUM(R43))</f>
      </c>
      <c r="S42" s="23"/>
      <c r="T42" s="23"/>
      <c r="U42" s="23"/>
      <c r="V42" s="23"/>
      <c r="W42" s="23"/>
      <c r="X42" s="23"/>
    </row>
    <row r="43" spans="1:24" s="24" customFormat="1" ht="12.75" customHeight="1">
      <c r="A43" s="50"/>
      <c r="B43" s="39"/>
      <c r="C43" s="37"/>
      <c r="D43" s="94" t="s">
        <v>33</v>
      </c>
      <c r="E43" s="94"/>
      <c r="F43" s="94"/>
      <c r="G43" s="21"/>
      <c r="H43" s="58">
        <v>6600</v>
      </c>
      <c r="I43" s="2">
        <f t="shared" si="3"/>
        <v>0.9</v>
      </c>
      <c r="J43" s="52">
        <v>6000</v>
      </c>
      <c r="K43" s="61">
        <f t="shared" si="4"/>
        <v>0.8</v>
      </c>
      <c r="L43" s="65">
        <f t="shared" si="5"/>
        <v>600</v>
      </c>
      <c r="M43" s="65"/>
      <c r="N43" s="63">
        <v>6600</v>
      </c>
      <c r="O43" s="63"/>
      <c r="P43" s="63"/>
      <c r="Q43" s="49">
        <v>0</v>
      </c>
      <c r="R43" s="23"/>
      <c r="S43" s="23"/>
      <c r="T43" s="23"/>
      <c r="U43" s="23"/>
      <c r="V43" s="23"/>
      <c r="W43" s="23"/>
      <c r="X43" s="23"/>
    </row>
    <row r="44" spans="1:24" ht="12.75" customHeight="1">
      <c r="A44" s="48"/>
      <c r="B44" s="37"/>
      <c r="C44" s="92" t="s">
        <v>37</v>
      </c>
      <c r="D44" s="92"/>
      <c r="E44" s="92"/>
      <c r="F44" s="92"/>
      <c r="G44" s="21"/>
      <c r="H44" s="58">
        <v>20000</v>
      </c>
      <c r="I44" s="2">
        <f t="shared" si="3"/>
        <v>2.8</v>
      </c>
      <c r="J44" s="1">
        <v>20000</v>
      </c>
      <c r="K44" s="61">
        <f t="shared" si="4"/>
        <v>2.8</v>
      </c>
      <c r="L44" s="65">
        <f t="shared" si="5"/>
        <v>0</v>
      </c>
      <c r="M44" s="65"/>
      <c r="N44" s="63">
        <v>0</v>
      </c>
      <c r="O44" s="63"/>
      <c r="P44" s="63"/>
      <c r="Q44" s="49">
        <v>20000</v>
      </c>
      <c r="R44" s="5">
        <f>IF(R45="","",SUM(R45))</f>
      </c>
      <c r="S44" s="5"/>
      <c r="T44" s="5"/>
      <c r="U44" s="5"/>
      <c r="V44" s="5"/>
      <c r="W44" s="5"/>
      <c r="X44" s="5"/>
    </row>
    <row r="45" spans="1:24" ht="12.75" customHeight="1">
      <c r="A45" s="48"/>
      <c r="B45" s="37"/>
      <c r="C45" s="37"/>
      <c r="D45" s="92" t="s">
        <v>0</v>
      </c>
      <c r="E45" s="92"/>
      <c r="F45" s="92"/>
      <c r="G45" s="21"/>
      <c r="H45" s="58">
        <v>20000</v>
      </c>
      <c r="I45" s="2">
        <f t="shared" si="3"/>
        <v>2.8</v>
      </c>
      <c r="J45" s="52">
        <v>20000</v>
      </c>
      <c r="K45" s="61">
        <f t="shared" si="4"/>
        <v>2.8</v>
      </c>
      <c r="L45" s="65">
        <f t="shared" si="5"/>
        <v>0</v>
      </c>
      <c r="M45" s="65"/>
      <c r="N45" s="63">
        <v>0</v>
      </c>
      <c r="O45" s="63"/>
      <c r="P45" s="63"/>
      <c r="Q45" s="49">
        <v>20000</v>
      </c>
      <c r="R45" s="5"/>
      <c r="S45" s="5"/>
      <c r="T45" s="5"/>
      <c r="U45" s="5"/>
      <c r="V45" s="5"/>
      <c r="W45" s="5"/>
      <c r="X45" s="5"/>
    </row>
    <row r="46" spans="1:25" ht="4.5" customHeight="1" thickBot="1">
      <c r="A46" s="51"/>
      <c r="B46" s="41"/>
      <c r="C46" s="41"/>
      <c r="D46" s="42"/>
      <c r="E46" s="42"/>
      <c r="F46" s="42"/>
      <c r="G46" s="43"/>
      <c r="H46" s="42"/>
      <c r="I46" s="42"/>
      <c r="J46" s="42"/>
      <c r="K46" s="42"/>
      <c r="L46" s="42"/>
      <c r="M46" s="42"/>
      <c r="N46" s="42"/>
      <c r="O46" s="42"/>
      <c r="P46" s="42"/>
      <c r="Q46" s="44"/>
      <c r="R46" s="5"/>
      <c r="S46" s="5"/>
      <c r="T46" s="5"/>
      <c r="U46" s="5"/>
      <c r="V46" s="5"/>
      <c r="W46" s="5"/>
      <c r="X46" s="5"/>
      <c r="Y46" s="5"/>
    </row>
    <row r="47" spans="1:25" ht="4.5" customHeight="1" thickTop="1">
      <c r="A47" s="4"/>
      <c r="B47" s="4"/>
      <c r="C47" s="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5"/>
      <c r="S47" s="5"/>
      <c r="T47" s="5"/>
      <c r="U47" s="5"/>
      <c r="V47" s="5"/>
      <c r="W47" s="5"/>
      <c r="X47" s="5"/>
      <c r="Y47" s="5"/>
    </row>
    <row r="48" spans="2:18" s="24" customFormat="1" ht="12.75" customHeight="1">
      <c r="B48" s="6" t="s">
        <v>52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2:9" ht="13.5">
      <c r="B49" s="6" t="s">
        <v>39</v>
      </c>
      <c r="D49" s="9"/>
      <c r="G49" s="19"/>
      <c r="H49" s="93">
        <f>IF(H50="","",SUM(H50,#REF!))</f>
      </c>
      <c r="I49" s="93"/>
    </row>
    <row r="50" spans="10:11" ht="13.5">
      <c r="J50" s="63"/>
      <c r="K50" s="63"/>
    </row>
  </sheetData>
  <sheetProtection/>
  <mergeCells count="140">
    <mergeCell ref="N36:P36"/>
    <mergeCell ref="L41:M41"/>
    <mergeCell ref="N41:P41"/>
    <mergeCell ref="L42:M42"/>
    <mergeCell ref="N42:P42"/>
    <mergeCell ref="L43:M43"/>
    <mergeCell ref="N43:P43"/>
    <mergeCell ref="L39:M39"/>
    <mergeCell ref="O25:Q25"/>
    <mergeCell ref="L32:M32"/>
    <mergeCell ref="N32:P32"/>
    <mergeCell ref="C42:F42"/>
    <mergeCell ref="L33:M33"/>
    <mergeCell ref="N33:P33"/>
    <mergeCell ref="L34:M34"/>
    <mergeCell ref="N34:P34"/>
    <mergeCell ref="N39:P39"/>
    <mergeCell ref="L40:M40"/>
    <mergeCell ref="K19:L19"/>
    <mergeCell ref="M20:N20"/>
    <mergeCell ref="O20:Q20"/>
    <mergeCell ref="B29:F30"/>
    <mergeCell ref="B32:F32"/>
    <mergeCell ref="C33:F33"/>
    <mergeCell ref="D25:F25"/>
    <mergeCell ref="H25:I25"/>
    <mergeCell ref="K25:L25"/>
    <mergeCell ref="M25:N25"/>
    <mergeCell ref="C20:F20"/>
    <mergeCell ref="H20:I20"/>
    <mergeCell ref="K20:L20"/>
    <mergeCell ref="C40:F40"/>
    <mergeCell ref="C44:F44"/>
    <mergeCell ref="D41:F41"/>
    <mergeCell ref="D43:F43"/>
    <mergeCell ref="D39:F39"/>
    <mergeCell ref="C38:F38"/>
    <mergeCell ref="H22:I22"/>
    <mergeCell ref="D37:F37"/>
    <mergeCell ref="H49:I49"/>
    <mergeCell ref="J50:K50"/>
    <mergeCell ref="L45:M45"/>
    <mergeCell ref="N45:P45"/>
    <mergeCell ref="D45:F45"/>
    <mergeCell ref="N40:P40"/>
    <mergeCell ref="L44:M44"/>
    <mergeCell ref="N44:P44"/>
    <mergeCell ref="C36:F36"/>
    <mergeCell ref="L37:M37"/>
    <mergeCell ref="N37:P37"/>
    <mergeCell ref="D34:F34"/>
    <mergeCell ref="D35:F35"/>
    <mergeCell ref="L38:M38"/>
    <mergeCell ref="N38:P38"/>
    <mergeCell ref="L35:M35"/>
    <mergeCell ref="N35:P35"/>
    <mergeCell ref="L36:M36"/>
    <mergeCell ref="I29:I30"/>
    <mergeCell ref="K29:K30"/>
    <mergeCell ref="L29:M29"/>
    <mergeCell ref="N29:Q29"/>
    <mergeCell ref="L30:M30"/>
    <mergeCell ref="N30:P30"/>
    <mergeCell ref="O24:Q24"/>
    <mergeCell ref="H23:I23"/>
    <mergeCell ref="K23:L23"/>
    <mergeCell ref="M23:N23"/>
    <mergeCell ref="O23:Q23"/>
    <mergeCell ref="H29:H30"/>
    <mergeCell ref="H24:I24"/>
    <mergeCell ref="K24:L24"/>
    <mergeCell ref="M24:N24"/>
    <mergeCell ref="O28:Q28"/>
    <mergeCell ref="O16:Q16"/>
    <mergeCell ref="O19:Q19"/>
    <mergeCell ref="H18:I18"/>
    <mergeCell ref="K18:L18"/>
    <mergeCell ref="M18:N18"/>
    <mergeCell ref="O18:Q18"/>
    <mergeCell ref="M19:N19"/>
    <mergeCell ref="K17:L17"/>
    <mergeCell ref="M17:N17"/>
    <mergeCell ref="H19:I19"/>
    <mergeCell ref="D15:F15"/>
    <mergeCell ref="H15:I15"/>
    <mergeCell ref="K15:L15"/>
    <mergeCell ref="M15:N15"/>
    <mergeCell ref="H17:I17"/>
    <mergeCell ref="O17:Q17"/>
    <mergeCell ref="O15:Q15"/>
    <mergeCell ref="H16:I16"/>
    <mergeCell ref="K16:L16"/>
    <mergeCell ref="M16:N16"/>
    <mergeCell ref="M12:N12"/>
    <mergeCell ref="O12:Q12"/>
    <mergeCell ref="K13:L13"/>
    <mergeCell ref="M13:N13"/>
    <mergeCell ref="O13:Q13"/>
    <mergeCell ref="K14:L14"/>
    <mergeCell ref="M14:N14"/>
    <mergeCell ref="O14:Q14"/>
    <mergeCell ref="N1:Q1"/>
    <mergeCell ref="H3:L3"/>
    <mergeCell ref="H5:L5"/>
    <mergeCell ref="H4:L4"/>
    <mergeCell ref="B11:F11"/>
    <mergeCell ref="H11:I11"/>
    <mergeCell ref="K11:L11"/>
    <mergeCell ref="M11:N11"/>
    <mergeCell ref="O11:Q11"/>
    <mergeCell ref="D19:F19"/>
    <mergeCell ref="O7:Q7"/>
    <mergeCell ref="B8:F9"/>
    <mergeCell ref="H8:I9"/>
    <mergeCell ref="J8:J9"/>
    <mergeCell ref="K8:L9"/>
    <mergeCell ref="M8:N9"/>
    <mergeCell ref="O8:Q8"/>
    <mergeCell ref="O9:Q9"/>
    <mergeCell ref="K12:L12"/>
    <mergeCell ref="D24:F24"/>
    <mergeCell ref="C12:F12"/>
    <mergeCell ref="H12:I12"/>
    <mergeCell ref="C14:F14"/>
    <mergeCell ref="H14:I14"/>
    <mergeCell ref="D13:F13"/>
    <mergeCell ref="H13:I13"/>
    <mergeCell ref="C16:F16"/>
    <mergeCell ref="D17:F17"/>
    <mergeCell ref="C18:F18"/>
    <mergeCell ref="H21:I21"/>
    <mergeCell ref="K21:L21"/>
    <mergeCell ref="M21:N21"/>
    <mergeCell ref="O21:Q21"/>
    <mergeCell ref="C22:F22"/>
    <mergeCell ref="D23:F23"/>
    <mergeCell ref="D21:F21"/>
    <mergeCell ref="O22:Q22"/>
    <mergeCell ref="K22:L22"/>
    <mergeCell ref="M22:N22"/>
  </mergeCells>
  <printOptions/>
  <pageMargins left="0.27" right="0.3937007874015748" top="0.2" bottom="0.5905511811023623" header="0.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五寶　公一</cp:lastModifiedBy>
  <cp:lastPrinted>2009-11-16T00:58:39Z</cp:lastPrinted>
  <dcterms:created xsi:type="dcterms:W3CDTF">2008-04-30T02:47:07Z</dcterms:created>
  <dcterms:modified xsi:type="dcterms:W3CDTF">2013-09-17T02:45:01Z</dcterms:modified>
  <cp:category/>
  <cp:version/>
  <cp:contentType/>
  <cp:contentStatus/>
</cp:coreProperties>
</file>